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vi-my.sharepoint.com/personal/jp_oriol_dpnr_vi_gov/Documents/"/>
    </mc:Choice>
  </mc:AlternateContent>
  <xr:revisionPtr revIDLastSave="0" documentId="8_{D7FF3580-D73E-4F44-B177-974FA483D5D7}" xr6:coauthVersionLast="45" xr6:coauthVersionMax="45" xr10:uidLastSave="{00000000-0000-0000-0000-000000000000}"/>
  <bookViews>
    <workbookView xWindow="-98" yWindow="-98" windowWidth="20715" windowHeight="13276"/>
  </bookViews>
  <sheets>
    <sheet name="FY 2021 " sheetId="18" r:id="rId1"/>
    <sheet name="FY 2020 ACT Carry Forward Balan" sheetId="19" r:id="rId2"/>
  </sheets>
  <definedNames>
    <definedName name="_xlnm.Print_Area" localSheetId="1">'FY 2020 ACT Carry Forward Balan'!$A$2:$D$98</definedName>
    <definedName name="_xlnm.Print_Area" localSheetId="0">'FY 2021 '!$A$2:$F$42</definedName>
    <definedName name="_xlnm.Print_Titles" localSheetId="0">'FY 2021 '!$1:$2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19" l="1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47" i="19"/>
  <c r="F46" i="19"/>
  <c r="F44" i="19"/>
  <c r="E44" i="19"/>
  <c r="F33" i="19"/>
  <c r="F34" i="19"/>
  <c r="F35" i="19"/>
  <c r="F36" i="19"/>
  <c r="F37" i="19"/>
  <c r="F38" i="19"/>
  <c r="F39" i="19"/>
  <c r="F40" i="19"/>
  <c r="F41" i="19"/>
  <c r="F42" i="19"/>
  <c r="F43" i="19"/>
  <c r="F32" i="19"/>
  <c r="F31" i="19"/>
  <c r="F30" i="19"/>
  <c r="D30" i="19"/>
  <c r="F17" i="19"/>
  <c r="F18" i="19"/>
  <c r="F19" i="19"/>
  <c r="F20" i="19"/>
  <c r="F21" i="19"/>
  <c r="F22" i="19"/>
  <c r="F23" i="19"/>
  <c r="F24" i="19"/>
  <c r="F25" i="19"/>
  <c r="F26" i="19"/>
  <c r="F27" i="19"/>
  <c r="F16" i="19"/>
  <c r="E28" i="19"/>
  <c r="F5" i="19"/>
  <c r="F6" i="19"/>
  <c r="F7" i="19"/>
  <c r="F8" i="19"/>
  <c r="F9" i="19"/>
  <c r="F10" i="19"/>
  <c r="F11" i="19"/>
  <c r="F12" i="19"/>
  <c r="F13" i="19"/>
  <c r="F4" i="19"/>
  <c r="F3" i="19"/>
  <c r="E14" i="19"/>
  <c r="D44" i="19"/>
  <c r="E90" i="19"/>
  <c r="D90" i="19"/>
  <c r="F89" i="19"/>
  <c r="F34" i="18"/>
  <c r="E34" i="18"/>
  <c r="D34" i="18"/>
  <c r="F88" i="19"/>
  <c r="F90" i="19"/>
  <c r="E96" i="19"/>
  <c r="E93" i="19"/>
  <c r="D92" i="19"/>
  <c r="F92" i="19"/>
  <c r="F93" i="19"/>
  <c r="D93" i="19"/>
  <c r="E37" i="18"/>
  <c r="D37" i="18"/>
  <c r="E21" i="18"/>
  <c r="D21" i="18"/>
  <c r="F95" i="19"/>
  <c r="F96" i="19"/>
  <c r="D14" i="19"/>
  <c r="F6" i="18"/>
  <c r="F7" i="18"/>
  <c r="E8" i="18"/>
  <c r="D8" i="18"/>
  <c r="F10" i="18"/>
  <c r="F11" i="18"/>
  <c r="F3" i="18"/>
  <c r="F4" i="18"/>
  <c r="F5" i="18"/>
  <c r="F8" i="18"/>
  <c r="D86" i="19"/>
  <c r="F31" i="18"/>
  <c r="D31" i="18"/>
  <c r="E30" i="18"/>
  <c r="E29" i="18"/>
  <c r="E28" i="18"/>
  <c r="E27" i="18"/>
  <c r="E26" i="18"/>
  <c r="E25" i="18"/>
  <c r="E24" i="18"/>
  <c r="E23" i="18"/>
  <c r="E31" i="18"/>
  <c r="E40" i="18"/>
  <c r="D40" i="18"/>
  <c r="F39" i="18"/>
  <c r="F40" i="18"/>
  <c r="F33" i="18"/>
  <c r="F20" i="18"/>
  <c r="F19" i="18"/>
  <c r="F18" i="18"/>
  <c r="F17" i="18"/>
  <c r="F16" i="18"/>
  <c r="F15" i="18"/>
  <c r="F14" i="18"/>
  <c r="F12" i="18"/>
  <c r="E12" i="18"/>
  <c r="F36" i="18"/>
  <c r="F37" i="18"/>
  <c r="D96" i="19"/>
  <c r="D28" i="19"/>
  <c r="D12" i="18"/>
  <c r="E86" i="19"/>
  <c r="E98" i="19"/>
  <c r="F86" i="19"/>
  <c r="D98" i="19"/>
  <c r="F14" i="19"/>
  <c r="F28" i="19"/>
  <c r="F21" i="18"/>
  <c r="F42" i="18"/>
  <c r="E42" i="18"/>
  <c r="D42" i="18"/>
  <c r="F98" i="19"/>
</calcChain>
</file>

<file path=xl/sharedStrings.xml><?xml version="1.0" encoding="utf-8"?>
<sst xmlns="http://schemas.openxmlformats.org/spreadsheetml/2006/main" count="289" uniqueCount="141">
  <si>
    <t>GRANT TITLE</t>
  </si>
  <si>
    <t>Boating Safety Financial Assistance</t>
  </si>
  <si>
    <t>GRAND TOTAL(S)</t>
  </si>
  <si>
    <t>GRANTOR AGENCY</t>
  </si>
  <si>
    <t>CFDA #</t>
  </si>
  <si>
    <t>National Oceanic &amp; Atmospheric Assoc.</t>
  </si>
  <si>
    <t>US Fish and Wildlife</t>
  </si>
  <si>
    <t>US Environmental Protection Agency</t>
  </si>
  <si>
    <t>National Park Service</t>
  </si>
  <si>
    <t>Institute of Museum and Library Services</t>
  </si>
  <si>
    <t>TOTAL - COASTAL ZONE MANAGEMENT</t>
  </si>
  <si>
    <t>TOTAL - LIBRARIES, ARCHIVES AND MUSEUMS</t>
  </si>
  <si>
    <t>TOTAL - FISH AND WILDLIFE</t>
  </si>
  <si>
    <t xml:space="preserve">TOTAL - ENVIRONMENTAL PROTECTION </t>
  </si>
  <si>
    <t>TOTAL - ARCHAEOLOGY &amp; HISTORIC PRESERVATION</t>
  </si>
  <si>
    <t>TOTAL - ENVIRONMENTAL ENFORCEMENT</t>
  </si>
  <si>
    <t>US Department of Homeland Security</t>
  </si>
  <si>
    <t>Department of Interior/Insular Affairs</t>
  </si>
  <si>
    <t>Grants to States (LSTA)</t>
  </si>
  <si>
    <t>Department of the Interior, Office of Insular Affairs</t>
  </si>
  <si>
    <t>Department of Interior/National Park Service</t>
  </si>
  <si>
    <t>National Endowments for the Arts</t>
  </si>
  <si>
    <t>TOTAL - VIRGIN ISLANDS COUNCIL ON THE ARTS</t>
  </si>
  <si>
    <t>Promotion of the Arts</t>
  </si>
  <si>
    <t>NEH Chairman's Emergency Grant</t>
  </si>
  <si>
    <t>National Endowment for the Humanities</t>
  </si>
  <si>
    <t>Coastal Zone Management Adminstration Grant (F80C6)</t>
  </si>
  <si>
    <t>Coastal Zone Management Adminstration Grant (F8055)</t>
  </si>
  <si>
    <t>Coral Reef Conservation Program (F8054)</t>
  </si>
  <si>
    <t>Economic, Social, and Political Development of the Territories (Coral Reef Initiative (CRI) Program) (F80C8)</t>
  </si>
  <si>
    <t>Economic, Social, and Political Development of the Territories (Coral Reef Initiative (CRI) Program) (F80E9)</t>
  </si>
  <si>
    <t>BALANCE</t>
  </si>
  <si>
    <t>EXPENDITURE</t>
  </si>
  <si>
    <t>66.418</t>
  </si>
  <si>
    <t>66.468</t>
  </si>
  <si>
    <t>66.472</t>
  </si>
  <si>
    <t>66.034</t>
  </si>
  <si>
    <t>Particulate Matters 2.5 Ambient Air Monitoring Network</t>
  </si>
  <si>
    <t>VIDPNR 2015 Clean Water Construction Grant - ADM</t>
  </si>
  <si>
    <t>VIDPNR 2015 Clean Water Construction Grant - PROJECT</t>
  </si>
  <si>
    <t>VIDPNR 2016 Clean Water Construction Grant - ADM</t>
  </si>
  <si>
    <t>VIDPNR 2016 Clean Water Construction Grant - PROJECT</t>
  </si>
  <si>
    <t>VIDPNR 2017 Clean Water Construction Grant - ADM</t>
  </si>
  <si>
    <t>VIDPNR 2017 Clean Water Construction Grant - PROJECT</t>
  </si>
  <si>
    <t>VIDPNR 2018 Clean Water Construction Grant - ADM</t>
  </si>
  <si>
    <t>VIDPNR 2018 Clean Water Construction Grant - PROJECT</t>
  </si>
  <si>
    <t>66.454</t>
  </si>
  <si>
    <t>Water Quality Management Planning</t>
  </si>
  <si>
    <t>66.460</t>
  </si>
  <si>
    <t xml:space="preserve">Non Point Source Implementation Program </t>
  </si>
  <si>
    <t>Territorial Drinking Water Capital Improvement Grant Program - ADM (VIII)</t>
  </si>
  <si>
    <t>Territorial Drinking Water Capital Improvement Grant Program - TEC (VIII)</t>
  </si>
  <si>
    <t>Territorial Drinking Water Capital Improvement Grant Program - PRJ (VIII)</t>
  </si>
  <si>
    <t>Territorial Drinking Water Capital Improvement Grant Program - ADM (IX)</t>
  </si>
  <si>
    <t>Territorial Drinking Water Capital Improvement Grant Program - TEC (IX)</t>
  </si>
  <si>
    <t>Territorial Drinking Water Capital Improvement Grant Program - PRJ (IX)</t>
  </si>
  <si>
    <t>Territorial Drinking Water Capital Improvement Grant Program - ADM (X)</t>
  </si>
  <si>
    <t>Territorial Drinking Water Capital Improvement Grant Program - TEC (X)</t>
  </si>
  <si>
    <t>Territorial Drinking Water Capital Improvement Grant Program - PRJ (X)</t>
  </si>
  <si>
    <t>Territorial Drinking Water Capital Improvement Grant Program - ADM (XI)</t>
  </si>
  <si>
    <t>Territorial Drinking Water Capital Improvement Grant Program - TEC (XI)</t>
  </si>
  <si>
    <t>Territorial Drinking Water Capital Improvement Grant Program - PRJ (XI)</t>
  </si>
  <si>
    <t>Territorial Drinking Water Capital Improvement Grant Program - ADM (XII)</t>
  </si>
  <si>
    <t>Territorial Drinking Water Capital Improvement Grant Program - TEC (XII)</t>
  </si>
  <si>
    <t>Territorial Drinking Water Capital Improvement Grant Program - PRJ (XII)</t>
  </si>
  <si>
    <t>Territorial Drinking Water Capital Improvement Grant Program - ADM (XIII)</t>
  </si>
  <si>
    <t>Territorial Drinking Water Capital Improvement Grant Program - TEC (XIII)</t>
  </si>
  <si>
    <t>Territorial Drinking Water Capital Improvement Grant Program - PRJ (XIII)</t>
  </si>
  <si>
    <t>Beach Monitoring and Notification Program Development Grant V</t>
  </si>
  <si>
    <t>66.605</t>
  </si>
  <si>
    <t>Performance Partnership Grant 14-15</t>
  </si>
  <si>
    <t>Performance Partnership Grant 16-17</t>
  </si>
  <si>
    <t>Performance Partnership Grant 18-19</t>
  </si>
  <si>
    <t>Performance Partnership Grant 20-21</t>
  </si>
  <si>
    <t>66.801</t>
  </si>
  <si>
    <t>Hazardous Waste Management State Program Support supplemental Appropriations for Disaster Relief  - ADM</t>
  </si>
  <si>
    <t>Hazardous Waste Management State Program Support supplemental Appropriations for Disaster Relief  - PRJ</t>
  </si>
  <si>
    <t>66.804</t>
  </si>
  <si>
    <t>Underground Storage Tank Prevention, Detection and Compliance Program</t>
  </si>
  <si>
    <t>66.805</t>
  </si>
  <si>
    <t>Leaking Underground Storage Tank Trust Fund Corrective Action Program - Hurricane Relief Grant</t>
  </si>
  <si>
    <t>VIDPNR FY19-23 LUST Corrective Action Program</t>
  </si>
  <si>
    <t>66.817</t>
  </si>
  <si>
    <t>Brownfields State Response Program</t>
  </si>
  <si>
    <t>BAL FORWARD</t>
  </si>
  <si>
    <t>AWARDED</t>
  </si>
  <si>
    <t>Grants to States (LSTA Cares Act)</t>
  </si>
  <si>
    <t>Coastal Zone Management Adminstration Grant (F80J3)</t>
  </si>
  <si>
    <t>Unallied Science Program - Threatened Acroporal Corals (F80G1)</t>
  </si>
  <si>
    <t>Unallied Science Program - Stony Coral Tissue Loss (F80J2)</t>
  </si>
  <si>
    <t>Coral Reef Conservation Program (F80G2)</t>
  </si>
  <si>
    <t>CRNR-USVI-2020-11 - Stony Coral Tissue Loss Strike Teams</t>
  </si>
  <si>
    <t>Coastal Zone Management Adminstration Grant (F80F5)</t>
  </si>
  <si>
    <t>Economic, Social, and Political Development of the Territories (TAP-USVI-2019-1) (F80E5)</t>
  </si>
  <si>
    <t>Bopartisan Budget Act of 2018 (USVI Hurricane Supplemental) (F80E3)</t>
  </si>
  <si>
    <t>Bipartisan Budget Act of 2018 (Post Hurricane Marine Debris Sweep USVI) (F80D6)</t>
  </si>
  <si>
    <t>Interjurisdictional Fisheries Act  F80I4</t>
  </si>
  <si>
    <t>Cooperative Fishery Statistics  F8086</t>
  </si>
  <si>
    <t>Cooperative Fishery Statistics  F80H5</t>
  </si>
  <si>
    <t>Restoring the VI for Endangered Species  F80I1</t>
  </si>
  <si>
    <t>Nuisance Invasive Species Awareness F80H9</t>
  </si>
  <si>
    <t>Historic Preservation Fund - F80H7</t>
  </si>
  <si>
    <t>2018 HPF HIM - Virgin Islands  F80E2</t>
  </si>
  <si>
    <t xml:space="preserve">Historic Preservation Fund </t>
  </si>
  <si>
    <t>Grants to States (LSTA PACIFIC) (F80F4)</t>
  </si>
  <si>
    <t>Economic, Social, and Political Development of the Territories  (TAP-USVI-2018-6) (F80A3)</t>
  </si>
  <si>
    <t>Economic, Social, and Political Development of the Territories (TAP-USVI-2018-10) F80A5)</t>
  </si>
  <si>
    <t>Economic, Social, and Political Development of the Territories (TAP-USVI-2019-3) F80E7</t>
  </si>
  <si>
    <t>Economic, Social, and Political Development of the Territories (MAP-USVI-2019-2) (F80E8)</t>
  </si>
  <si>
    <t>Economic, Social, and Political Development of the Territories (USVI DPNR DLAM-Public Library Photovoltaic Systems) F80E6)</t>
  </si>
  <si>
    <t>Economic, Social, and Political Development of the Territories - CIP Florence Wiliams Library (F8030)</t>
  </si>
  <si>
    <t>Economic, Social, and Political Development of the Territories - CIP Athalie McFarlane Petersen Library (F8030)</t>
  </si>
  <si>
    <t>Economic, Social, and Political Development of the Territories - CIP Elaine Ione Sprauve Library (F8030)</t>
  </si>
  <si>
    <t>Economic, Social, and Political Development of the Territories - CIP Blind &amp; Physically Handicapped (F8030)</t>
  </si>
  <si>
    <t>Economic, Social, and Political Development of the Territories - CIP Enid M. Baa Library (F8030)</t>
  </si>
  <si>
    <t>US Virgin Islands CARES ACT</t>
  </si>
  <si>
    <t>Sportfish Restoration  F80I6</t>
  </si>
  <si>
    <t>Wildlife Restoration  F80I5</t>
  </si>
  <si>
    <t>State Wildlife Grants  F80I3</t>
  </si>
  <si>
    <t>Cooperative Fishery Statistics F8086</t>
  </si>
  <si>
    <t>Southeast Area Monitoring and Assessment Program F8040</t>
  </si>
  <si>
    <t>USVI Fisheries Disaster Assistance Program F80F2</t>
  </si>
  <si>
    <t xml:space="preserve">Sport Fish Restoration- Aquatic Ed F80F6 </t>
  </si>
  <si>
    <t>Sport Fish Restoration Ops and Maint  F80F6</t>
  </si>
  <si>
    <t>Sport Fish Restoration  Boating AccessF80F6</t>
  </si>
  <si>
    <t>Wildlife Restoration and Basic Ops and Maint F80F8</t>
  </si>
  <si>
    <t>Wildlife Restoration and Basic Hunter Education- F80F8</t>
  </si>
  <si>
    <t>State Wildlife Grants - F80F3</t>
  </si>
  <si>
    <t>Restoring The VI Endangered Species F80F7</t>
  </si>
  <si>
    <t>Caribbean Roseate Tern  F80C2</t>
  </si>
  <si>
    <t>Nuisance Invasive Species - F80F1</t>
  </si>
  <si>
    <t>10/1/2020-2/28/2021</t>
  </si>
  <si>
    <t>REV BALANCE</t>
  </si>
  <si>
    <t>VIDPNR 2019 Clean Water Construction Grant - ADM F80I9</t>
  </si>
  <si>
    <t>VIDPNR 2019 Clean Water Construction Grant - PROJECT F80I9</t>
  </si>
  <si>
    <t>VIDPNR 2020 Clean Water Construction Grant - ADM F80J1</t>
  </si>
  <si>
    <t>VIDPNR 2020 Clean Water Construction Grant - PROJECT F80J1</t>
  </si>
  <si>
    <t>Territorial Drinking Water Capital Improvement Grant Program - ADM (XIV) F80I7</t>
  </si>
  <si>
    <t>Territorial Drinking Water Capital Improvement Grant Program - TEC (XIV) F80I7</t>
  </si>
  <si>
    <t>Territorial Drinking Water Capital Improvement Grant Program - PRJ (XIV) F80I7</t>
  </si>
  <si>
    <t>Beach Monitoring and Notification Program Implementation Grants F80I8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</si>
</sst>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0" formatCode="_-&quot;$&quot;* #,##0.00_-;\-&quot;$&quot;* #,##0.00_-;_-&quot;$&quot;* &quot;-&quot;??_-;_-@_-"/>
    <numFmt numFmtId="176" formatCode="0.000"/>
    <numFmt numFmtId="186" formatCode="_(&quot;$&quot;* #,##0_);_(&quot;$&quot;* \(#,##0\);_(&quot;$&quot;* &quot;-&quot;??_);_(@_)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2"/>
      <color indexed="17"/>
      <name val="Arial"/>
      <family val="2"/>
    </font>
    <font>
      <b/>
      <sz val="10"/>
      <color indexed="8"/>
      <name val="Arial"/>
      <family val="2"/>
    </font>
    <font>
      <b/>
      <sz val="10"/>
      <color rgb="FF008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1" xfId="0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0" fontId="0" fillId="0" borderId="0" xfId="0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2" fontId="3" fillId="0" borderId="0" xfId="0" applyNumberFormat="1" applyFont="1" applyBorder="1"/>
    <xf numFmtId="42" fontId="2" fillId="0" borderId="0" xfId="0" applyNumberFormat="1" applyFont="1" applyBorder="1"/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176" fontId="2" fillId="0" borderId="5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176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176" fontId="2" fillId="0" borderId="8" xfId="0" applyNumberFormat="1" applyFont="1" applyBorder="1" applyAlignment="1">
      <alignment horizontal="center"/>
    </xf>
    <xf numFmtId="176" fontId="2" fillId="0" borderId="7" xfId="0" applyNumberFormat="1" applyFont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2" fontId="7" fillId="0" borderId="10" xfId="0" applyNumberFormat="1" applyFont="1" applyBorder="1"/>
    <xf numFmtId="176" fontId="2" fillId="0" borderId="1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176" fontId="2" fillId="0" borderId="13" xfId="0" applyNumberFormat="1" applyFont="1" applyFill="1" applyBorder="1" applyAlignment="1">
      <alignment horizontal="right"/>
    </xf>
    <xf numFmtId="176" fontId="2" fillId="0" borderId="14" xfId="0" applyNumberFormat="1" applyFont="1" applyFill="1" applyBorder="1" applyAlignment="1">
      <alignment horizontal="right"/>
    </xf>
    <xf numFmtId="176" fontId="2" fillId="0" borderId="1" xfId="0" applyNumberFormat="1" applyFont="1" applyFill="1" applyBorder="1" applyAlignment="1">
      <alignment horizontal="right"/>
    </xf>
    <xf numFmtId="176" fontId="2" fillId="0" borderId="7" xfId="0" applyNumberFormat="1" applyFont="1" applyFill="1" applyBorder="1" applyAlignment="1">
      <alignment horizontal="right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right"/>
    </xf>
    <xf numFmtId="176" fontId="2" fillId="0" borderId="16" xfId="0" applyNumberFormat="1" applyFont="1" applyBorder="1" applyAlignment="1">
      <alignment horizontal="right"/>
    </xf>
    <xf numFmtId="176" fontId="2" fillId="0" borderId="17" xfId="0" applyNumberFormat="1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76" fontId="2" fillId="0" borderId="16" xfId="0" applyNumberFormat="1" applyFont="1" applyFill="1" applyBorder="1" applyAlignment="1">
      <alignment horizontal="right"/>
    </xf>
    <xf numFmtId="176" fontId="2" fillId="0" borderId="18" xfId="0" applyNumberFormat="1" applyFont="1" applyFill="1" applyBorder="1" applyAlignment="1">
      <alignment horizontal="right"/>
    </xf>
    <xf numFmtId="176" fontId="2" fillId="0" borderId="19" xfId="0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42" fontId="2" fillId="0" borderId="20" xfId="0" applyNumberFormat="1" applyFont="1" applyFill="1" applyBorder="1"/>
    <xf numFmtId="42" fontId="6" fillId="0" borderId="20" xfId="0" applyNumberFormat="1" applyFont="1" applyFill="1" applyBorder="1"/>
    <xf numFmtId="42" fontId="9" fillId="0" borderId="21" xfId="0" applyNumberFormat="1" applyFont="1" applyFill="1" applyBorder="1"/>
    <xf numFmtId="42" fontId="6" fillId="0" borderId="21" xfId="0" applyNumberFormat="1" applyFont="1" applyFill="1" applyBorder="1"/>
    <xf numFmtId="42" fontId="6" fillId="0" borderId="22" xfId="0" applyNumberFormat="1" applyFont="1" applyBorder="1"/>
    <xf numFmtId="42" fontId="7" fillId="0" borderId="23" xfId="0" applyNumberFormat="1" applyFont="1" applyBorder="1"/>
    <xf numFmtId="0" fontId="2" fillId="0" borderId="24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0" borderId="13" xfId="0" applyFont="1" applyFill="1" applyBorder="1"/>
    <xf numFmtId="0" fontId="2" fillId="0" borderId="25" xfId="0" applyFont="1" applyBorder="1"/>
    <xf numFmtId="0" fontId="2" fillId="0" borderId="5" xfId="0" applyFont="1" applyBorder="1"/>
    <xf numFmtId="0" fontId="2" fillId="0" borderId="1" xfId="0" applyFont="1" applyBorder="1" applyAlignment="1">
      <alignment horizontal="left"/>
    </xf>
    <xf numFmtId="0" fontId="2" fillId="0" borderId="11" xfId="0" applyFont="1" applyBorder="1"/>
    <xf numFmtId="176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76" fontId="2" fillId="0" borderId="25" xfId="0" applyNumberFormat="1" applyFont="1" applyBorder="1" applyAlignment="1">
      <alignment horizontal="center"/>
    </xf>
    <xf numFmtId="42" fontId="2" fillId="2" borderId="1" xfId="0" applyNumberFormat="1" applyFont="1" applyFill="1" applyBorder="1" applyAlignment="1">
      <alignment horizontal="left" wrapText="1"/>
    </xf>
    <xf numFmtId="44" fontId="2" fillId="2" borderId="7" xfId="1" applyFont="1" applyFill="1" applyBorder="1" applyAlignment="1">
      <alignment horizontal="left" wrapText="1"/>
    </xf>
    <xf numFmtId="42" fontId="2" fillId="2" borderId="24" xfId="0" applyNumberFormat="1" applyFont="1" applyFill="1" applyBorder="1" applyAlignment="1">
      <alignment horizontal="left" wrapText="1"/>
    </xf>
    <xf numFmtId="42" fontId="2" fillId="0" borderId="1" xfId="0" applyNumberFormat="1" applyFont="1" applyFill="1" applyBorder="1"/>
    <xf numFmtId="186" fontId="6" fillId="0" borderId="26" xfId="1" applyNumberFormat="1" applyFont="1" applyFill="1" applyBorder="1"/>
    <xf numFmtId="186" fontId="6" fillId="0" borderId="3" xfId="1" applyNumberFormat="1" applyFont="1" applyFill="1" applyBorder="1"/>
    <xf numFmtId="186" fontId="6" fillId="0" borderId="1" xfId="1" applyNumberFormat="1" applyFont="1" applyFill="1" applyBorder="1"/>
    <xf numFmtId="186" fontId="6" fillId="0" borderId="11" xfId="1" applyNumberFormat="1" applyFont="1" applyFill="1" applyBorder="1"/>
    <xf numFmtId="0" fontId="2" fillId="0" borderId="27" xfId="0" applyFont="1" applyBorder="1" applyAlignment="1">
      <alignment horizontal="center"/>
    </xf>
    <xf numFmtId="42" fontId="2" fillId="0" borderId="20" xfId="0" applyNumberFormat="1" applyFont="1" applyBorder="1"/>
    <xf numFmtId="176" fontId="2" fillId="0" borderId="28" xfId="0" applyNumberFormat="1" applyFont="1" applyBorder="1" applyAlignment="1">
      <alignment horizontal="center"/>
    </xf>
    <xf numFmtId="42" fontId="2" fillId="0" borderId="26" xfId="0" applyNumberFormat="1" applyFont="1" applyFill="1" applyBorder="1"/>
    <xf numFmtId="42" fontId="6" fillId="0" borderId="26" xfId="0" applyNumberFormat="1" applyFont="1" applyFill="1" applyBorder="1"/>
    <xf numFmtId="42" fontId="9" fillId="0" borderId="29" xfId="0" applyNumberFormat="1" applyFont="1" applyFill="1" applyBorder="1"/>
    <xf numFmtId="42" fontId="6" fillId="0" borderId="29" xfId="0" applyNumberFormat="1" applyFont="1" applyFill="1" applyBorder="1"/>
    <xf numFmtId="42" fontId="8" fillId="0" borderId="26" xfId="0" applyNumberFormat="1" applyFont="1" applyFill="1" applyBorder="1"/>
    <xf numFmtId="42" fontId="6" fillId="0" borderId="30" xfId="0" applyNumberFormat="1" applyFont="1" applyBorder="1"/>
    <xf numFmtId="0" fontId="0" fillId="0" borderId="1" xfId="0" applyBorder="1"/>
    <xf numFmtId="0" fontId="0" fillId="0" borderId="31" xfId="0" applyBorder="1"/>
    <xf numFmtId="42" fontId="2" fillId="0" borderId="1" xfId="0" applyNumberFormat="1" applyFont="1" applyBorder="1"/>
    <xf numFmtId="0" fontId="4" fillId="0" borderId="10" xfId="0" applyFont="1" applyBorder="1"/>
    <xf numFmtId="0" fontId="0" fillId="0" borderId="11" xfId="0" applyBorder="1"/>
    <xf numFmtId="42" fontId="2" fillId="0" borderId="24" xfId="0" applyNumberFormat="1" applyFont="1" applyFill="1" applyBorder="1"/>
    <xf numFmtId="42" fontId="2" fillId="0" borderId="25" xfId="0" applyNumberFormat="1" applyFont="1" applyFill="1" applyBorder="1"/>
    <xf numFmtId="42" fontId="6" fillId="0" borderId="1" xfId="0" applyNumberFormat="1" applyFont="1" applyFill="1" applyBorder="1"/>
    <xf numFmtId="42" fontId="8" fillId="0" borderId="1" xfId="0" applyNumberFormat="1" applyFont="1" applyFill="1" applyBorder="1"/>
    <xf numFmtId="42" fontId="6" fillId="0" borderId="11" xfId="0" applyNumberFormat="1" applyFont="1" applyBorder="1"/>
    <xf numFmtId="42" fontId="6" fillId="0" borderId="11" xfId="0" applyNumberFormat="1" applyFont="1" applyFill="1" applyBorder="1"/>
    <xf numFmtId="42" fontId="9" fillId="0" borderId="11" xfId="0" applyNumberFormat="1" applyFont="1" applyFill="1" applyBorder="1"/>
    <xf numFmtId="186" fontId="2" fillId="0" borderId="32" xfId="1" applyNumberFormat="1" applyFont="1" applyFill="1" applyBorder="1"/>
    <xf numFmtId="186" fontId="2" fillId="0" borderId="31" xfId="1" applyNumberFormat="1" applyFont="1" applyFill="1" applyBorder="1"/>
    <xf numFmtId="186" fontId="6" fillId="0" borderId="31" xfId="1" applyNumberFormat="1" applyFont="1" applyFill="1" applyBorder="1"/>
    <xf numFmtId="186" fontId="6" fillId="0" borderId="33" xfId="1" applyNumberFormat="1" applyFont="1" applyFill="1" applyBorder="1"/>
    <xf numFmtId="0" fontId="0" fillId="0" borderId="5" xfId="0" applyBorder="1"/>
    <xf numFmtId="0" fontId="0" fillId="0" borderId="33" xfId="0" applyBorder="1"/>
    <xf numFmtId="42" fontId="2" fillId="0" borderId="34" xfId="0" applyNumberFormat="1" applyFont="1" applyBorder="1"/>
    <xf numFmtId="42" fontId="2" fillId="0" borderId="31" xfId="0" applyNumberFormat="1" applyFont="1" applyBorder="1"/>
    <xf numFmtId="0" fontId="0" fillId="0" borderId="35" xfId="0" applyBorder="1"/>
    <xf numFmtId="42" fontId="0" fillId="0" borderId="31" xfId="0" applyNumberFormat="1" applyBorder="1"/>
    <xf numFmtId="42" fontId="2" fillId="0" borderId="36" xfId="0" applyNumberFormat="1" applyFont="1" applyBorder="1"/>
    <xf numFmtId="42" fontId="2" fillId="0" borderId="37" xfId="0" applyNumberFormat="1" applyFont="1" applyBorder="1"/>
    <xf numFmtId="42" fontId="2" fillId="2" borderId="20" xfId="0" applyNumberFormat="1" applyFont="1" applyFill="1" applyBorder="1"/>
    <xf numFmtId="42" fontId="2" fillId="0" borderId="24" xfId="0" applyNumberFormat="1" applyFont="1" applyBorder="1"/>
    <xf numFmtId="0" fontId="0" fillId="0" borderId="26" xfId="0" applyBorder="1"/>
    <xf numFmtId="42" fontId="6" fillId="0" borderId="31" xfId="0" applyNumberFormat="1" applyFont="1" applyFill="1" applyBorder="1"/>
    <xf numFmtId="42" fontId="2" fillId="0" borderId="38" xfId="0" applyNumberFormat="1" applyFont="1" applyBorder="1"/>
    <xf numFmtId="42" fontId="9" fillId="0" borderId="1" xfId="0" applyNumberFormat="1" applyFont="1" applyBorder="1"/>
    <xf numFmtId="42" fontId="9" fillId="0" borderId="31" xfId="0" applyNumberFormat="1" applyFont="1" applyBorder="1"/>
    <xf numFmtId="0" fontId="7" fillId="0" borderId="6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1" fillId="0" borderId="0" xfId="0" applyFont="1"/>
    <xf numFmtId="42" fontId="2" fillId="0" borderId="39" xfId="0" applyNumberFormat="1" applyFont="1" applyBorder="1"/>
    <xf numFmtId="42" fontId="2" fillId="0" borderId="7" xfId="0" applyNumberFormat="1" applyFont="1" applyBorder="1"/>
    <xf numFmtId="42" fontId="6" fillId="0" borderId="1" xfId="0" applyNumberFormat="1" applyFont="1" applyBorder="1"/>
    <xf numFmtId="42" fontId="9" fillId="0" borderId="20" xfId="0" applyNumberFormat="1" applyFont="1" applyBorder="1"/>
    <xf numFmtId="42" fontId="2" fillId="0" borderId="26" xfId="0" applyNumberFormat="1" applyFont="1" applyBorder="1"/>
    <xf numFmtId="42" fontId="2" fillId="0" borderId="40" xfId="0" applyNumberFormat="1" applyFont="1" applyBorder="1"/>
    <xf numFmtId="0" fontId="2" fillId="2" borderId="24" xfId="0" applyFont="1" applyFill="1" applyBorder="1" applyAlignment="1">
      <alignment wrapText="1"/>
    </xf>
    <xf numFmtId="170" fontId="9" fillId="0" borderId="1" xfId="0" applyNumberFormat="1" applyFont="1" applyBorder="1"/>
    <xf numFmtId="170" fontId="9" fillId="0" borderId="31" xfId="0" applyNumberFormat="1" applyFont="1" applyBorder="1"/>
    <xf numFmtId="42" fontId="12" fillId="0" borderId="31" xfId="0" applyNumberFormat="1" applyFont="1" applyBorder="1"/>
    <xf numFmtId="14" fontId="2" fillId="0" borderId="3" xfId="0" applyNumberFormat="1" applyFont="1" applyBorder="1" applyAlignment="1">
      <alignment horizontal="center"/>
    </xf>
    <xf numFmtId="44" fontId="2" fillId="2" borderId="1" xfId="1" applyFont="1" applyFill="1" applyBorder="1" applyAlignment="1">
      <alignment horizontal="left" wrapText="1"/>
    </xf>
    <xf numFmtId="0" fontId="4" fillId="0" borderId="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topLeftCell="A19" zoomScaleNormal="100" workbookViewId="0">
      <selection activeCell="B10" sqref="B10"/>
    </sheetView>
  </sheetViews>
  <sheetFormatPr defaultRowHeight="12.75" x14ac:dyDescent="0.35"/>
  <cols>
    <col min="1" max="1" width="9.3984375" customWidth="1"/>
    <col min="2" max="2" width="47.3984375" customWidth="1"/>
    <col min="3" max="3" width="58.59765625" customWidth="1"/>
    <col min="4" max="4" width="17.1328125" customWidth="1"/>
    <col min="5" max="5" width="19.59765625" customWidth="1"/>
    <col min="6" max="6" width="17.1328125" customWidth="1"/>
  </cols>
  <sheetData>
    <row r="1" spans="1:6" ht="13.5" thickBot="1" x14ac:dyDescent="0.45">
      <c r="A1" s="9"/>
      <c r="B1" s="9"/>
      <c r="C1" s="9"/>
      <c r="D1" s="9"/>
      <c r="E1" s="9"/>
      <c r="F1" s="9"/>
    </row>
    <row r="2" spans="1:6" ht="27.75" customHeight="1" thickBot="1" x14ac:dyDescent="0.45">
      <c r="A2" s="132" t="s">
        <v>4</v>
      </c>
      <c r="B2" s="13" t="s">
        <v>3</v>
      </c>
      <c r="C2" s="8" t="s">
        <v>0</v>
      </c>
      <c r="D2" s="22" t="s">
        <v>85</v>
      </c>
      <c r="E2" s="22" t="s">
        <v>32</v>
      </c>
      <c r="F2" s="22" t="s">
        <v>31</v>
      </c>
    </row>
    <row r="3" spans="1:6" ht="24.75" customHeight="1" x14ac:dyDescent="0.4">
      <c r="A3" s="35">
        <v>11.419</v>
      </c>
      <c r="B3" s="14" t="s">
        <v>5</v>
      </c>
      <c r="C3" s="52" t="s">
        <v>87</v>
      </c>
      <c r="D3" s="78">
        <v>1045000</v>
      </c>
      <c r="E3" s="108">
        <v>0</v>
      </c>
      <c r="F3" s="46">
        <f>+D3-E3</f>
        <v>1045000</v>
      </c>
    </row>
    <row r="4" spans="1:6" ht="21" customHeight="1" x14ac:dyDescent="0.4">
      <c r="A4" s="35">
        <v>11.472</v>
      </c>
      <c r="B4" s="14" t="s">
        <v>5</v>
      </c>
      <c r="C4" s="53" t="s">
        <v>88</v>
      </c>
      <c r="D4" s="110">
        <v>246396</v>
      </c>
      <c r="E4" s="109">
        <v>0</v>
      </c>
      <c r="F4" s="46">
        <f>+D4-E4</f>
        <v>246396</v>
      </c>
    </row>
    <row r="5" spans="1:6" ht="21" customHeight="1" x14ac:dyDescent="0.4">
      <c r="A5" s="35">
        <v>11.472</v>
      </c>
      <c r="B5" s="14" t="s">
        <v>5</v>
      </c>
      <c r="C5" s="53" t="s">
        <v>89</v>
      </c>
      <c r="D5" s="78">
        <v>75178</v>
      </c>
      <c r="E5" s="109">
        <v>0</v>
      </c>
      <c r="F5" s="46">
        <f>+D5-E5</f>
        <v>75178</v>
      </c>
    </row>
    <row r="6" spans="1:6" ht="21" customHeight="1" x14ac:dyDescent="0.4">
      <c r="A6" s="35">
        <v>11.481999999999999</v>
      </c>
      <c r="B6" s="14" t="s">
        <v>5</v>
      </c>
      <c r="C6" s="53" t="s">
        <v>90</v>
      </c>
      <c r="D6" s="110">
        <v>498748</v>
      </c>
      <c r="E6" s="109">
        <v>54607.67</v>
      </c>
      <c r="F6" s="46">
        <f>+D6-E6</f>
        <v>444140.33</v>
      </c>
    </row>
    <row r="7" spans="1:6" ht="21" customHeight="1" x14ac:dyDescent="0.4">
      <c r="A7" s="35">
        <v>15.875</v>
      </c>
      <c r="B7" s="14" t="s">
        <v>19</v>
      </c>
      <c r="C7" s="53" t="s">
        <v>91</v>
      </c>
      <c r="D7" s="78">
        <v>239970</v>
      </c>
      <c r="E7" s="109">
        <v>0</v>
      </c>
      <c r="F7" s="46">
        <f>+D7-E7</f>
        <v>239970</v>
      </c>
    </row>
    <row r="8" spans="1:6" ht="21" customHeight="1" x14ac:dyDescent="0.4">
      <c r="A8" s="35"/>
      <c r="B8" s="15"/>
      <c r="C8" s="55" t="s">
        <v>10</v>
      </c>
      <c r="D8" s="81">
        <f>SUM(D3:D7)</f>
        <v>2105292</v>
      </c>
      <c r="E8" s="93">
        <f>SUM(E3:E7)</f>
        <v>54607.67</v>
      </c>
      <c r="F8" s="47">
        <f>SUM(F3:F7)</f>
        <v>2050684.33</v>
      </c>
    </row>
    <row r="9" spans="1:6" ht="21" customHeight="1" x14ac:dyDescent="0.4">
      <c r="A9" s="35"/>
      <c r="B9" s="15"/>
      <c r="C9" s="55"/>
      <c r="D9" s="80"/>
      <c r="E9" s="72"/>
      <c r="F9" s="46"/>
    </row>
    <row r="10" spans="1:6" ht="21" customHeight="1" x14ac:dyDescent="0.4">
      <c r="A10" s="36">
        <v>45.31</v>
      </c>
      <c r="B10" s="19" t="s">
        <v>9</v>
      </c>
      <c r="C10" s="53" t="s">
        <v>18</v>
      </c>
      <c r="D10" s="78">
        <v>100443</v>
      </c>
      <c r="E10" s="109">
        <v>3348</v>
      </c>
      <c r="F10" s="46">
        <f>+D10-E10</f>
        <v>97095</v>
      </c>
    </row>
    <row r="11" spans="1:6" ht="21" customHeight="1" x14ac:dyDescent="0.4">
      <c r="A11" s="36">
        <v>45.31</v>
      </c>
      <c r="B11" s="19" t="s">
        <v>9</v>
      </c>
      <c r="C11" s="53" t="s">
        <v>86</v>
      </c>
      <c r="D11" s="78">
        <v>9599</v>
      </c>
      <c r="E11" s="109">
        <v>0</v>
      </c>
      <c r="F11" s="46">
        <f>+D11-E11</f>
        <v>9599</v>
      </c>
    </row>
    <row r="12" spans="1:6" ht="21" customHeight="1" x14ac:dyDescent="0.4">
      <c r="A12" s="2"/>
      <c r="B12" s="16"/>
      <c r="C12" s="55" t="s">
        <v>11</v>
      </c>
      <c r="D12" s="81">
        <f>SUM(D10:D11)</f>
        <v>110042</v>
      </c>
      <c r="E12" s="93">
        <f>SUM(E10:E11)</f>
        <v>3348</v>
      </c>
      <c r="F12" s="47">
        <f>SUM(F10:F11)</f>
        <v>106694</v>
      </c>
    </row>
    <row r="13" spans="1:6" ht="29.25" customHeight="1" thickBot="1" x14ac:dyDescent="0.45">
      <c r="A13" s="24"/>
      <c r="B13" s="25"/>
      <c r="C13" s="56"/>
      <c r="D13" s="82"/>
      <c r="E13" s="97"/>
      <c r="F13" s="48"/>
    </row>
    <row r="14" spans="1:6" s="119" customFormat="1" ht="21" customHeight="1" x14ac:dyDescent="0.4">
      <c r="A14" s="35">
        <v>11.454000000000001</v>
      </c>
      <c r="B14" s="17" t="s">
        <v>5</v>
      </c>
      <c r="C14" s="126" t="s">
        <v>115</v>
      </c>
      <c r="D14" s="78">
        <v>993005</v>
      </c>
      <c r="E14" s="91">
        <v>0</v>
      </c>
      <c r="F14" s="46">
        <f t="shared" ref="F14:F20" si="0">+D14-E14</f>
        <v>993005</v>
      </c>
    </row>
    <row r="15" spans="1:6" ht="21" customHeight="1" x14ac:dyDescent="0.4">
      <c r="A15" s="35">
        <v>11.407</v>
      </c>
      <c r="B15" s="17" t="s">
        <v>5</v>
      </c>
      <c r="C15" s="118" t="s">
        <v>96</v>
      </c>
      <c r="D15" s="78">
        <v>17047</v>
      </c>
      <c r="E15" s="72">
        <v>431</v>
      </c>
      <c r="F15" s="46">
        <f t="shared" si="0"/>
        <v>16616</v>
      </c>
    </row>
    <row r="16" spans="1:6" ht="21" customHeight="1" x14ac:dyDescent="0.4">
      <c r="A16" s="35">
        <v>11.433999999999999</v>
      </c>
      <c r="B16" s="17" t="s">
        <v>5</v>
      </c>
      <c r="C16" s="53" t="s">
        <v>97</v>
      </c>
      <c r="D16" s="78">
        <v>137530</v>
      </c>
      <c r="E16" s="72">
        <v>28576.67</v>
      </c>
      <c r="F16" s="46">
        <f t="shared" si="0"/>
        <v>108953.33</v>
      </c>
    </row>
    <row r="17" spans="1:9" ht="21" customHeight="1" x14ac:dyDescent="0.4">
      <c r="A17" s="35">
        <v>15.605</v>
      </c>
      <c r="B17" s="17" t="s">
        <v>6</v>
      </c>
      <c r="C17" s="53" t="s">
        <v>116</v>
      </c>
      <c r="D17" s="78">
        <v>1393642.88</v>
      </c>
      <c r="E17" s="72">
        <v>173742.2</v>
      </c>
      <c r="F17" s="46">
        <f t="shared" si="0"/>
        <v>1219900.68</v>
      </c>
    </row>
    <row r="18" spans="1:9" ht="21" customHeight="1" x14ac:dyDescent="0.4">
      <c r="A18" s="35">
        <v>15.611000000000001</v>
      </c>
      <c r="B18" s="17" t="s">
        <v>6</v>
      </c>
      <c r="C18" s="53" t="s">
        <v>117</v>
      </c>
      <c r="D18" s="78">
        <v>1954508.56</v>
      </c>
      <c r="E18" s="72">
        <v>249176.03</v>
      </c>
      <c r="F18" s="46">
        <f t="shared" si="0"/>
        <v>1705332.53</v>
      </c>
    </row>
    <row r="19" spans="1:9" ht="21" customHeight="1" x14ac:dyDescent="0.4">
      <c r="A19" s="35">
        <v>15.615</v>
      </c>
      <c r="B19" s="17" t="s">
        <v>6</v>
      </c>
      <c r="C19" s="53" t="s">
        <v>99</v>
      </c>
      <c r="D19" s="78">
        <v>54175.7</v>
      </c>
      <c r="E19" s="72">
        <v>18543.009999999998</v>
      </c>
      <c r="F19" s="46">
        <f t="shared" si="0"/>
        <v>35632.69</v>
      </c>
    </row>
    <row r="20" spans="1:9" ht="21" customHeight="1" x14ac:dyDescent="0.4">
      <c r="A20" s="35">
        <v>15.634</v>
      </c>
      <c r="B20" s="17" t="s">
        <v>6</v>
      </c>
      <c r="C20" s="57" t="s">
        <v>118</v>
      </c>
      <c r="D20" s="78">
        <v>173686.3</v>
      </c>
      <c r="E20" s="72">
        <v>23464.83</v>
      </c>
      <c r="F20" s="46">
        <f t="shared" si="0"/>
        <v>150221.46999999997</v>
      </c>
    </row>
    <row r="21" spans="1:9" ht="21" customHeight="1" x14ac:dyDescent="0.4">
      <c r="A21" s="1"/>
      <c r="B21" s="15"/>
      <c r="C21" s="55" t="s">
        <v>12</v>
      </c>
      <c r="D21" s="81">
        <f>SUM(D14:D20)</f>
        <v>4723595.4399999995</v>
      </c>
      <c r="E21" s="93">
        <f>SUM(E14:E20)</f>
        <v>493933.74000000005</v>
      </c>
      <c r="F21" s="47">
        <f>SUM(F14:F20)</f>
        <v>4229661.7</v>
      </c>
    </row>
    <row r="22" spans="1:9" ht="21" customHeight="1" thickBot="1" x14ac:dyDescent="0.45">
      <c r="A22" s="27"/>
      <c r="B22" s="28"/>
      <c r="C22" s="59"/>
      <c r="D22" s="83"/>
      <c r="E22" s="96"/>
      <c r="F22" s="49"/>
    </row>
    <row r="23" spans="1:9" ht="29.25" customHeight="1" x14ac:dyDescent="0.4">
      <c r="A23" s="35" t="s">
        <v>33</v>
      </c>
      <c r="B23" s="20" t="s">
        <v>7</v>
      </c>
      <c r="C23" s="58" t="s">
        <v>133</v>
      </c>
      <c r="D23" s="70">
        <v>198000</v>
      </c>
      <c r="E23" s="71">
        <f t="shared" ref="E23:E30" si="1">D23-F23</f>
        <v>0</v>
      </c>
      <c r="F23" s="98">
        <v>198000</v>
      </c>
    </row>
    <row r="24" spans="1:9" ht="29.1" customHeight="1" x14ac:dyDescent="0.4">
      <c r="A24" s="35" t="s">
        <v>33</v>
      </c>
      <c r="B24" s="20" t="s">
        <v>7</v>
      </c>
      <c r="C24" s="58" t="s">
        <v>134</v>
      </c>
      <c r="D24" s="70">
        <v>4752000</v>
      </c>
      <c r="E24" s="69">
        <f t="shared" si="1"/>
        <v>0</v>
      </c>
      <c r="F24" s="99">
        <v>4752000</v>
      </c>
      <c r="I24">
        <v>5262000</v>
      </c>
    </row>
    <row r="25" spans="1:9" ht="26.1" customHeight="1" x14ac:dyDescent="0.4">
      <c r="A25" s="35" t="s">
        <v>33</v>
      </c>
      <c r="B25" s="20" t="s">
        <v>7</v>
      </c>
      <c r="C25" s="58" t="s">
        <v>135</v>
      </c>
      <c r="D25" s="70">
        <v>198000</v>
      </c>
      <c r="E25" s="69">
        <f t="shared" si="1"/>
        <v>0</v>
      </c>
      <c r="F25" s="99">
        <v>198000</v>
      </c>
    </row>
    <row r="26" spans="1:9" ht="26.1" customHeight="1" x14ac:dyDescent="0.4">
      <c r="A26" s="35" t="s">
        <v>33</v>
      </c>
      <c r="B26" s="20" t="s">
        <v>7</v>
      </c>
      <c r="C26" s="58" t="s">
        <v>136</v>
      </c>
      <c r="D26" s="70">
        <v>4752000</v>
      </c>
      <c r="E26" s="69">
        <f t="shared" si="1"/>
        <v>0</v>
      </c>
      <c r="F26" s="99">
        <v>4752000</v>
      </c>
    </row>
    <row r="27" spans="1:9" ht="26.1" customHeight="1" x14ac:dyDescent="0.4">
      <c r="A27" s="35" t="s">
        <v>34</v>
      </c>
      <c r="B27" s="20" t="s">
        <v>7</v>
      </c>
      <c r="C27" s="58" t="s">
        <v>137</v>
      </c>
      <c r="D27" s="70">
        <v>210480</v>
      </c>
      <c r="E27" s="69">
        <f t="shared" si="1"/>
        <v>0</v>
      </c>
      <c r="F27" s="99">
        <v>210480</v>
      </c>
    </row>
    <row r="28" spans="1:9" ht="26.1" customHeight="1" x14ac:dyDescent="0.4">
      <c r="A28" s="35" t="s">
        <v>34</v>
      </c>
      <c r="B28" s="20" t="s">
        <v>7</v>
      </c>
      <c r="C28" s="58" t="s">
        <v>138</v>
      </c>
      <c r="D28" s="70">
        <v>105240</v>
      </c>
      <c r="E28" s="69">
        <f t="shared" si="1"/>
        <v>0</v>
      </c>
      <c r="F28" s="99">
        <v>105240</v>
      </c>
    </row>
    <row r="29" spans="1:9" ht="26.1" customHeight="1" x14ac:dyDescent="0.4">
      <c r="A29" s="35" t="s">
        <v>34</v>
      </c>
      <c r="B29" s="20" t="s">
        <v>7</v>
      </c>
      <c r="C29" s="58" t="s">
        <v>139</v>
      </c>
      <c r="D29" s="70">
        <v>4946280</v>
      </c>
      <c r="E29" s="69">
        <f t="shared" si="1"/>
        <v>0</v>
      </c>
      <c r="F29" s="99">
        <v>4946280</v>
      </c>
    </row>
    <row r="30" spans="1:9" ht="26.1" customHeight="1" x14ac:dyDescent="0.4">
      <c r="A30" s="35" t="s">
        <v>35</v>
      </c>
      <c r="B30" s="20" t="s">
        <v>7</v>
      </c>
      <c r="C30" s="58" t="s">
        <v>140</v>
      </c>
      <c r="D30" s="70">
        <v>301999</v>
      </c>
      <c r="E30" s="69">
        <f t="shared" si="1"/>
        <v>648.5800000000163</v>
      </c>
      <c r="F30" s="99">
        <v>301350.42</v>
      </c>
    </row>
    <row r="31" spans="1:9" ht="21" customHeight="1" x14ac:dyDescent="0.4">
      <c r="A31" s="31"/>
      <c r="B31" s="32"/>
      <c r="C31" s="60" t="s">
        <v>13</v>
      </c>
      <c r="D31" s="73">
        <f>SUM(D23:D30)</f>
        <v>15463999</v>
      </c>
      <c r="E31" s="75">
        <f>SUM(E23:E30)</f>
        <v>648.5800000000163</v>
      </c>
      <c r="F31" s="100">
        <f>SUM(F23:F30)</f>
        <v>15463350.42</v>
      </c>
    </row>
    <row r="32" spans="1:9" ht="21" customHeight="1" thickBot="1" x14ac:dyDescent="0.45">
      <c r="A32" s="29"/>
      <c r="B32" s="30"/>
      <c r="C32" s="61"/>
      <c r="D32" s="74"/>
      <c r="E32" s="76"/>
      <c r="F32" s="101"/>
    </row>
    <row r="33" spans="1:6" ht="21" customHeight="1" x14ac:dyDescent="0.4">
      <c r="A33" s="68">
        <v>15.904</v>
      </c>
      <c r="B33" s="18" t="s">
        <v>8</v>
      </c>
      <c r="C33" s="62" t="s">
        <v>103</v>
      </c>
      <c r="D33" s="114">
        <v>427676</v>
      </c>
      <c r="E33" s="92">
        <v>0</v>
      </c>
      <c r="F33" s="46">
        <f>+D33-E33</f>
        <v>427676</v>
      </c>
    </row>
    <row r="34" spans="1:6" ht="21" customHeight="1" x14ac:dyDescent="0.4">
      <c r="A34" s="36"/>
      <c r="B34" s="19"/>
      <c r="C34" s="55" t="s">
        <v>14</v>
      </c>
      <c r="D34" s="81">
        <f>SUM(D33)</f>
        <v>427676</v>
      </c>
      <c r="E34" s="93">
        <f>SUM(E33)</f>
        <v>0</v>
      </c>
      <c r="F34" s="47">
        <f>SUM(F33)</f>
        <v>427676</v>
      </c>
    </row>
    <row r="35" spans="1:6" ht="21" customHeight="1" x14ac:dyDescent="0.4">
      <c r="A35" s="36"/>
      <c r="B35" s="19"/>
      <c r="C35" s="55"/>
      <c r="D35" s="81"/>
      <c r="E35" s="93"/>
      <c r="F35" s="47"/>
    </row>
    <row r="36" spans="1:6" ht="21" customHeight="1" x14ac:dyDescent="0.4">
      <c r="A36" s="36">
        <v>45.024999999999999</v>
      </c>
      <c r="B36" s="19" t="s">
        <v>21</v>
      </c>
      <c r="C36" s="64" t="s">
        <v>23</v>
      </c>
      <c r="D36" s="80">
        <v>301135</v>
      </c>
      <c r="E36" s="72">
        <v>204000</v>
      </c>
      <c r="F36" s="46">
        <f>+D36-E36</f>
        <v>97135</v>
      </c>
    </row>
    <row r="37" spans="1:6" ht="21" customHeight="1" x14ac:dyDescent="0.4">
      <c r="A37" s="36"/>
      <c r="B37" s="19"/>
      <c r="C37" s="55" t="s">
        <v>22</v>
      </c>
      <c r="D37" s="81">
        <f>SUM(D36)</f>
        <v>301135</v>
      </c>
      <c r="E37" s="93">
        <f>SUM(E36)</f>
        <v>204000</v>
      </c>
      <c r="F37" s="113">
        <f>SUM(F36)</f>
        <v>97135</v>
      </c>
    </row>
    <row r="38" spans="1:6" ht="21" customHeight="1" x14ac:dyDescent="0.4">
      <c r="A38" s="36"/>
      <c r="B38" s="19"/>
      <c r="C38" s="55"/>
      <c r="D38" s="81"/>
      <c r="E38" s="93"/>
      <c r="F38" s="47"/>
    </row>
    <row r="39" spans="1:6" ht="21" customHeight="1" x14ac:dyDescent="0.4">
      <c r="A39" s="36">
        <v>97.012</v>
      </c>
      <c r="B39" s="19" t="s">
        <v>16</v>
      </c>
      <c r="C39" s="53" t="s">
        <v>1</v>
      </c>
      <c r="D39" s="84">
        <v>707676</v>
      </c>
      <c r="E39" s="94">
        <v>239268.15</v>
      </c>
      <c r="F39" s="46">
        <f>+D39-E39</f>
        <v>468407.85</v>
      </c>
    </row>
    <row r="40" spans="1:6" ht="21" customHeight="1" x14ac:dyDescent="0.4">
      <c r="A40" s="36"/>
      <c r="B40" s="19"/>
      <c r="C40" s="55" t="s">
        <v>15</v>
      </c>
      <c r="D40" s="81">
        <f>SUM(D39:D39)</f>
        <v>707676</v>
      </c>
      <c r="E40" s="93">
        <f>SUM(E39:E39)</f>
        <v>239268.15</v>
      </c>
      <c r="F40" s="47">
        <f>SUM(F39:F39)</f>
        <v>468407.85</v>
      </c>
    </row>
    <row r="41" spans="1:6" ht="21" customHeight="1" thickBot="1" x14ac:dyDescent="0.45">
      <c r="A41" s="12"/>
      <c r="B41" s="20"/>
      <c r="C41" s="65"/>
      <c r="D41" s="85"/>
      <c r="E41" s="95"/>
      <c r="F41" s="50"/>
    </row>
    <row r="42" spans="1:6" ht="21" customHeight="1" thickBot="1" x14ac:dyDescent="0.45">
      <c r="A42" s="10"/>
      <c r="B42" s="21"/>
      <c r="C42" s="11" t="s">
        <v>2</v>
      </c>
      <c r="D42" s="23">
        <f>SUM(D8+D12+D21+D31+D34+D37+D40)</f>
        <v>23839415.439999998</v>
      </c>
      <c r="E42" s="23">
        <f>SUM(E8+E12+E21+E31+E34+E37+E40)</f>
        <v>995806.14</v>
      </c>
      <c r="F42" s="23">
        <f>SUM(F8+F12+F21+F31+F34+F37+F40)</f>
        <v>22843609.300000001</v>
      </c>
    </row>
    <row r="43" spans="1:6" ht="13.15" x14ac:dyDescent="0.4">
      <c r="A43" s="5"/>
      <c r="B43" s="5"/>
      <c r="C43" s="4"/>
      <c r="D43" s="7"/>
      <c r="E43" s="7"/>
      <c r="F43" s="7"/>
    </row>
    <row r="44" spans="1:6" ht="13.15" x14ac:dyDescent="0.4">
      <c r="A44" s="26"/>
      <c r="B44" s="26"/>
      <c r="C44" s="26"/>
      <c r="D44" s="7"/>
      <c r="E44" s="7"/>
      <c r="F44" s="7"/>
    </row>
    <row r="45" spans="1:6" x14ac:dyDescent="0.35">
      <c r="A45" s="4"/>
      <c r="B45" s="4"/>
      <c r="C45" s="4"/>
      <c r="D45" s="6"/>
      <c r="E45" s="6"/>
      <c r="F45" s="6"/>
    </row>
    <row r="46" spans="1:6" ht="13.15" x14ac:dyDescent="0.4">
      <c r="A46" s="4"/>
      <c r="B46" s="4"/>
      <c r="C46" s="4"/>
      <c r="D46" s="7"/>
      <c r="E46" s="7"/>
      <c r="F46" s="7"/>
    </row>
    <row r="47" spans="1:6" ht="13.15" x14ac:dyDescent="0.4">
      <c r="A47" s="4"/>
      <c r="B47" s="4"/>
      <c r="C47" s="4"/>
      <c r="D47" s="7"/>
      <c r="E47" s="7"/>
      <c r="F47" s="7"/>
    </row>
    <row r="48" spans="1:6" ht="13.15" x14ac:dyDescent="0.4">
      <c r="A48" s="4"/>
      <c r="B48" s="4"/>
      <c r="C48" s="4"/>
      <c r="D48" s="7"/>
      <c r="E48" s="7"/>
      <c r="F48" s="7"/>
    </row>
    <row r="49" spans="1:6" x14ac:dyDescent="0.35">
      <c r="A49" s="3"/>
      <c r="B49" s="3"/>
      <c r="C49" s="4"/>
      <c r="D49" s="3"/>
      <c r="E49" s="3"/>
      <c r="F49" s="3"/>
    </row>
    <row r="50" spans="1:6" x14ac:dyDescent="0.35">
      <c r="A50" s="3"/>
      <c r="B50" s="3"/>
      <c r="C50" s="3"/>
      <c r="D50" s="3"/>
      <c r="E50" s="3"/>
      <c r="F50" s="3"/>
    </row>
    <row r="51" spans="1:6" x14ac:dyDescent="0.35">
      <c r="A51" s="3"/>
      <c r="B51" s="3"/>
      <c r="C51" s="3"/>
      <c r="D51" s="3"/>
      <c r="E51" s="3"/>
      <c r="F51" s="3"/>
    </row>
    <row r="52" spans="1:6" x14ac:dyDescent="0.35">
      <c r="A52" s="3"/>
      <c r="B52" s="3"/>
      <c r="C52" s="3"/>
      <c r="D52" s="3"/>
      <c r="E52" s="3"/>
      <c r="F52" s="3"/>
    </row>
    <row r="53" spans="1:6" x14ac:dyDescent="0.35">
      <c r="A53" s="3"/>
      <c r="B53" s="3"/>
      <c r="C53" s="3"/>
      <c r="D53" s="3"/>
      <c r="E53" s="3"/>
      <c r="F53" s="3"/>
    </row>
    <row r="54" spans="1:6" x14ac:dyDescent="0.35">
      <c r="A54" s="3"/>
      <c r="B54" s="3"/>
      <c r="C54" s="3"/>
      <c r="D54" s="3"/>
      <c r="E54" s="3"/>
      <c r="F54" s="3"/>
    </row>
    <row r="55" spans="1:6" x14ac:dyDescent="0.35">
      <c r="A55" s="3"/>
      <c r="B55" s="3"/>
      <c r="C55" s="3"/>
      <c r="D55" s="3"/>
      <c r="E55" s="3"/>
      <c r="F55" s="3"/>
    </row>
    <row r="56" spans="1:6" x14ac:dyDescent="0.35">
      <c r="A56" s="3"/>
      <c r="B56" s="3"/>
      <c r="C56" s="3"/>
      <c r="D56" s="3"/>
      <c r="E56" s="3"/>
      <c r="F56" s="3"/>
    </row>
    <row r="57" spans="1:6" x14ac:dyDescent="0.35">
      <c r="A57" s="3"/>
      <c r="B57" s="3"/>
      <c r="C57" s="3"/>
      <c r="D57" s="3"/>
      <c r="E57" s="3"/>
      <c r="F57" s="3"/>
    </row>
    <row r="58" spans="1:6" x14ac:dyDescent="0.35">
      <c r="A58" s="3"/>
      <c r="B58" s="3"/>
      <c r="C58" s="3"/>
      <c r="D58" s="3"/>
      <c r="E58" s="3"/>
      <c r="F58" s="3"/>
    </row>
    <row r="59" spans="1:6" x14ac:dyDescent="0.35">
      <c r="A59" s="3"/>
      <c r="B59" s="3"/>
      <c r="C59" s="3"/>
      <c r="D59" s="3"/>
      <c r="E59" s="3"/>
      <c r="F59" s="3"/>
    </row>
    <row r="60" spans="1:6" x14ac:dyDescent="0.35">
      <c r="A60" s="3"/>
      <c r="B60" s="3"/>
      <c r="C60" s="3"/>
      <c r="D60" s="3"/>
      <c r="E60" s="3"/>
      <c r="F60" s="3"/>
    </row>
    <row r="61" spans="1:6" x14ac:dyDescent="0.35">
      <c r="A61" s="3"/>
      <c r="B61" s="3"/>
      <c r="C61" s="3"/>
      <c r="D61" s="3"/>
      <c r="E61" s="3"/>
      <c r="F61" s="3"/>
    </row>
    <row r="62" spans="1:6" x14ac:dyDescent="0.35">
      <c r="A62" s="3"/>
      <c r="B62" s="3"/>
      <c r="C62" s="3"/>
      <c r="D62" s="3"/>
      <c r="E62" s="3"/>
      <c r="F62" s="3"/>
    </row>
    <row r="63" spans="1:6" x14ac:dyDescent="0.35">
      <c r="A63" s="3"/>
      <c r="B63" s="3"/>
      <c r="C63" s="3"/>
      <c r="D63" s="3"/>
      <c r="E63" s="3"/>
      <c r="F63" s="3"/>
    </row>
    <row r="64" spans="1:6" x14ac:dyDescent="0.35">
      <c r="A64" s="3"/>
      <c r="B64" s="3"/>
      <c r="C64" s="3"/>
      <c r="D64" s="3"/>
      <c r="E64" s="3"/>
      <c r="F64" s="3"/>
    </row>
    <row r="65" spans="1:6" x14ac:dyDescent="0.35">
      <c r="A65" s="3"/>
      <c r="B65" s="3"/>
      <c r="C65" s="3"/>
      <c r="D65" s="3"/>
      <c r="E65" s="3"/>
      <c r="F65" s="3"/>
    </row>
    <row r="66" spans="1:6" x14ac:dyDescent="0.35">
      <c r="A66" s="3"/>
      <c r="B66" s="3"/>
      <c r="C66" s="3"/>
      <c r="D66" s="3"/>
      <c r="E66" s="3"/>
      <c r="F66" s="3"/>
    </row>
    <row r="67" spans="1:6" x14ac:dyDescent="0.35">
      <c r="A67" s="3"/>
      <c r="B67" s="3"/>
      <c r="C67" s="3"/>
      <c r="D67" s="3"/>
      <c r="E67" s="3"/>
      <c r="F67" s="3"/>
    </row>
    <row r="68" spans="1:6" x14ac:dyDescent="0.35">
      <c r="A68" s="3"/>
      <c r="B68" s="3"/>
      <c r="C68" s="3"/>
      <c r="D68" s="3"/>
      <c r="E68" s="3"/>
      <c r="F68" s="3"/>
    </row>
    <row r="69" spans="1:6" x14ac:dyDescent="0.35">
      <c r="A69" s="3"/>
      <c r="B69" s="3"/>
      <c r="C69" s="3"/>
      <c r="D69" s="3"/>
      <c r="E69" s="3"/>
      <c r="F69" s="3"/>
    </row>
    <row r="70" spans="1:6" x14ac:dyDescent="0.35">
      <c r="A70" s="3"/>
      <c r="B70" s="3"/>
      <c r="C70" s="3"/>
      <c r="D70" s="3"/>
      <c r="E70" s="3"/>
      <c r="F70" s="3"/>
    </row>
    <row r="71" spans="1:6" x14ac:dyDescent="0.35">
      <c r="A71" s="3"/>
      <c r="B71" s="3"/>
      <c r="C71" s="3"/>
      <c r="D71" s="3"/>
      <c r="E71" s="3"/>
      <c r="F71" s="3"/>
    </row>
    <row r="72" spans="1:6" x14ac:dyDescent="0.35">
      <c r="A72" s="3"/>
      <c r="B72" s="3"/>
      <c r="C72" s="3"/>
      <c r="D72" s="3"/>
      <c r="E72" s="3"/>
      <c r="F72" s="3"/>
    </row>
    <row r="73" spans="1:6" x14ac:dyDescent="0.35">
      <c r="A73" s="3"/>
      <c r="B73" s="3"/>
      <c r="C73" s="3"/>
      <c r="D73" s="3"/>
      <c r="E73" s="3"/>
      <c r="F73" s="3"/>
    </row>
    <row r="74" spans="1:6" x14ac:dyDescent="0.35">
      <c r="A74" s="3"/>
      <c r="B74" s="3"/>
      <c r="C74" s="3"/>
      <c r="D74" s="3"/>
      <c r="E74" s="3"/>
      <c r="F74" s="3"/>
    </row>
    <row r="75" spans="1:6" x14ac:dyDescent="0.35">
      <c r="A75" s="3"/>
      <c r="B75" s="3"/>
      <c r="C75" s="3"/>
      <c r="D75" s="3"/>
      <c r="E75" s="3"/>
      <c r="F75" s="3"/>
    </row>
    <row r="76" spans="1:6" x14ac:dyDescent="0.35">
      <c r="A76" s="3"/>
      <c r="B76" s="3"/>
      <c r="C76" s="3"/>
      <c r="D76" s="3"/>
      <c r="E76" s="3"/>
      <c r="F76" s="3"/>
    </row>
    <row r="77" spans="1:6" x14ac:dyDescent="0.35">
      <c r="A77" s="3"/>
      <c r="B77" s="3"/>
      <c r="C77" s="3"/>
      <c r="D77" s="3"/>
      <c r="E77" s="3"/>
      <c r="F77" s="3"/>
    </row>
    <row r="78" spans="1:6" x14ac:dyDescent="0.35">
      <c r="A78" s="3"/>
      <c r="B78" s="3"/>
      <c r="C78" s="3"/>
      <c r="D78" s="3"/>
      <c r="E78" s="3"/>
      <c r="F78" s="3"/>
    </row>
    <row r="79" spans="1:6" x14ac:dyDescent="0.35">
      <c r="A79" s="3"/>
      <c r="B79" s="3"/>
      <c r="C79" s="3"/>
      <c r="D79" s="3"/>
      <c r="E79" s="3"/>
      <c r="F79" s="3"/>
    </row>
    <row r="80" spans="1:6" x14ac:dyDescent="0.35">
      <c r="A80" s="3"/>
      <c r="B80" s="3"/>
      <c r="C80" s="3"/>
      <c r="D80" s="3"/>
      <c r="E80" s="3"/>
      <c r="F80" s="3"/>
    </row>
    <row r="81" spans="1:6" x14ac:dyDescent="0.35">
      <c r="A81" s="3"/>
      <c r="B81" s="3"/>
      <c r="C81" s="3"/>
      <c r="D81" s="3"/>
      <c r="E81" s="3"/>
      <c r="F81" s="3"/>
    </row>
  </sheetData>
  <phoneticPr fontId="5" type="noConversion"/>
  <printOptions horizontalCentered="1" verticalCentered="1"/>
  <pageMargins left="0" right="0" top="0.74803149606299213" bottom="0.74803149606299213" header="0.31496062992125984" footer="0.31496062992125984"/>
  <pageSetup scale="53" orientation="landscape" r:id="rId1"/>
  <headerFooter>
    <oddHeader xml:space="preserve">&amp;C&amp;"Arial,Bold"&amp;12DEPARTMENT OF PLANNING AND NATURAL RESOURCES
FEDERAL GRANT LISTING - FY'2021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7"/>
  <sheetViews>
    <sheetView topLeftCell="A135" zoomScaleNormal="100" workbookViewId="0">
      <pane ySplit="1080" topLeftCell="A76" activePane="bottomLeft"/>
      <selection activeCell="F3" sqref="F3"/>
      <selection pane="bottomLeft" activeCell="F85" sqref="F85"/>
    </sheetView>
  </sheetViews>
  <sheetFormatPr defaultRowHeight="12.75" x14ac:dyDescent="0.35"/>
  <cols>
    <col min="1" max="1" width="9.3984375" customWidth="1"/>
    <col min="2" max="2" width="47.3984375" customWidth="1"/>
    <col min="3" max="3" width="60.3984375" customWidth="1"/>
    <col min="4" max="4" width="17.86328125" customWidth="1"/>
    <col min="5" max="5" width="18.1328125" customWidth="1"/>
    <col min="6" max="6" width="16.73046875" customWidth="1"/>
  </cols>
  <sheetData>
    <row r="1" spans="1:6" ht="13.5" thickBot="1" x14ac:dyDescent="0.45">
      <c r="A1" s="9"/>
      <c r="B1" s="9"/>
      <c r="C1" s="9"/>
      <c r="D1" s="130">
        <v>44105</v>
      </c>
      <c r="E1" s="4" t="s">
        <v>131</v>
      </c>
    </row>
    <row r="2" spans="1:6" ht="27.75" customHeight="1" thickBot="1" x14ac:dyDescent="0.45">
      <c r="A2" s="37" t="s">
        <v>4</v>
      </c>
      <c r="B2" s="13" t="s">
        <v>3</v>
      </c>
      <c r="C2" s="8" t="s">
        <v>0</v>
      </c>
      <c r="D2" s="37" t="s">
        <v>84</v>
      </c>
      <c r="E2" s="89" t="s">
        <v>32</v>
      </c>
      <c r="F2" s="89" t="s">
        <v>132</v>
      </c>
    </row>
    <row r="3" spans="1:6" ht="24.75" customHeight="1" x14ac:dyDescent="0.4">
      <c r="A3" s="67">
        <v>11.419</v>
      </c>
      <c r="B3" s="14" t="s">
        <v>5</v>
      </c>
      <c r="C3" s="52" t="s">
        <v>26</v>
      </c>
      <c r="D3" s="120">
        <v>258143.93</v>
      </c>
      <c r="E3" s="111">
        <v>0</v>
      </c>
      <c r="F3" s="125">
        <f>+D3-E3</f>
        <v>258143.93</v>
      </c>
    </row>
    <row r="4" spans="1:6" ht="24.75" customHeight="1" x14ac:dyDescent="0.4">
      <c r="A4" s="67">
        <v>11.419</v>
      </c>
      <c r="B4" s="14" t="s">
        <v>5</v>
      </c>
      <c r="C4" s="53" t="s">
        <v>27</v>
      </c>
      <c r="D4" s="121">
        <v>353648</v>
      </c>
      <c r="E4" s="88">
        <v>0</v>
      </c>
      <c r="F4" s="78">
        <f>+D4-E4</f>
        <v>353648</v>
      </c>
    </row>
    <row r="5" spans="1:6" ht="26.1" customHeight="1" x14ac:dyDescent="0.4">
      <c r="A5" s="67">
        <v>11.419</v>
      </c>
      <c r="B5" s="14" t="s">
        <v>5</v>
      </c>
      <c r="C5" s="53" t="s">
        <v>92</v>
      </c>
      <c r="D5" s="121">
        <v>559901.64</v>
      </c>
      <c r="E5" s="88">
        <v>0</v>
      </c>
      <c r="F5" s="78">
        <f t="shared" ref="F5:F13" si="0">+D5-E5</f>
        <v>559901.64</v>
      </c>
    </row>
    <row r="6" spans="1:6" ht="27" customHeight="1" x14ac:dyDescent="0.4">
      <c r="A6" s="67">
        <v>15.875</v>
      </c>
      <c r="B6" s="14" t="s">
        <v>19</v>
      </c>
      <c r="C6" s="54" t="s">
        <v>93</v>
      </c>
      <c r="D6" s="121">
        <v>270000</v>
      </c>
      <c r="E6" s="88">
        <v>40625</v>
      </c>
      <c r="F6" s="78">
        <f t="shared" si="0"/>
        <v>229375</v>
      </c>
    </row>
    <row r="7" spans="1:6" ht="27.75" customHeight="1" x14ac:dyDescent="0.4">
      <c r="A7" s="67">
        <v>15.875</v>
      </c>
      <c r="B7" s="14" t="s">
        <v>19</v>
      </c>
      <c r="C7" s="54" t="s">
        <v>29</v>
      </c>
      <c r="D7" s="121">
        <v>70700.11</v>
      </c>
      <c r="E7" s="88">
        <v>0</v>
      </c>
      <c r="F7" s="78">
        <f t="shared" si="0"/>
        <v>70700.11</v>
      </c>
    </row>
    <row r="8" spans="1:6" ht="26.25" customHeight="1" x14ac:dyDescent="0.4">
      <c r="A8" s="67">
        <v>15.875</v>
      </c>
      <c r="B8" s="14" t="s">
        <v>19</v>
      </c>
      <c r="C8" s="54" t="s">
        <v>30</v>
      </c>
      <c r="D8" s="121">
        <v>216787</v>
      </c>
      <c r="E8" s="88">
        <v>99840</v>
      </c>
      <c r="F8" s="78">
        <f t="shared" si="0"/>
        <v>116947</v>
      </c>
    </row>
    <row r="9" spans="1:6" ht="27.75" customHeight="1" x14ac:dyDescent="0.4">
      <c r="A9" s="67">
        <v>11.022</v>
      </c>
      <c r="B9" s="14" t="s">
        <v>5</v>
      </c>
      <c r="C9" s="54" t="s">
        <v>94</v>
      </c>
      <c r="D9" s="121">
        <v>27949.32</v>
      </c>
      <c r="E9" s="88">
        <v>0</v>
      </c>
      <c r="F9" s="78">
        <f t="shared" si="0"/>
        <v>27949.32</v>
      </c>
    </row>
    <row r="10" spans="1:6" ht="26.25" customHeight="1" x14ac:dyDescent="0.4">
      <c r="A10" s="67">
        <v>11.022</v>
      </c>
      <c r="B10" s="14" t="s">
        <v>5</v>
      </c>
      <c r="C10" s="54" t="s">
        <v>95</v>
      </c>
      <c r="D10" s="121">
        <v>1171300.5</v>
      </c>
      <c r="E10" s="88">
        <v>38026</v>
      </c>
      <c r="F10" s="78">
        <f t="shared" si="0"/>
        <v>1133274.5</v>
      </c>
    </row>
    <row r="11" spans="1:6" ht="21" customHeight="1" x14ac:dyDescent="0.4">
      <c r="A11" s="35">
        <v>11.472</v>
      </c>
      <c r="B11" s="14" t="s">
        <v>5</v>
      </c>
      <c r="C11" s="53" t="s">
        <v>88</v>
      </c>
      <c r="D11" s="121">
        <v>74396</v>
      </c>
      <c r="E11" s="88">
        <v>0</v>
      </c>
      <c r="F11" s="78">
        <f t="shared" si="0"/>
        <v>74396</v>
      </c>
    </row>
    <row r="12" spans="1:6" ht="21" customHeight="1" x14ac:dyDescent="0.4">
      <c r="A12" s="67">
        <v>11.481999999999999</v>
      </c>
      <c r="B12" s="14" t="s">
        <v>5</v>
      </c>
      <c r="C12" s="53" t="s">
        <v>28</v>
      </c>
      <c r="D12" s="121">
        <v>210013.15</v>
      </c>
      <c r="E12" s="88">
        <v>12328.39</v>
      </c>
      <c r="F12" s="78">
        <f t="shared" si="0"/>
        <v>197684.76</v>
      </c>
    </row>
    <row r="13" spans="1:6" ht="21" customHeight="1" x14ac:dyDescent="0.4">
      <c r="A13" s="35">
        <v>11.481999999999999</v>
      </c>
      <c r="B13" s="14" t="s">
        <v>5</v>
      </c>
      <c r="C13" s="53" t="s">
        <v>90</v>
      </c>
      <c r="D13" s="121">
        <v>357401.34</v>
      </c>
      <c r="E13" s="88">
        <v>0</v>
      </c>
      <c r="F13" s="78">
        <f t="shared" si="0"/>
        <v>357401.34</v>
      </c>
    </row>
    <row r="14" spans="1:6" ht="19.5" customHeight="1" x14ac:dyDescent="0.4">
      <c r="A14" s="38"/>
      <c r="B14" s="15"/>
      <c r="C14" s="55" t="s">
        <v>10</v>
      </c>
      <c r="D14" s="81">
        <f>SUM(D3:D13)</f>
        <v>3570240.9899999998</v>
      </c>
      <c r="E14" s="122">
        <f>SUM(E3:E13)</f>
        <v>190819.39</v>
      </c>
      <c r="F14" s="123">
        <f>SUM(F3:F13)</f>
        <v>3379421.5999999996</v>
      </c>
    </row>
    <row r="15" spans="1:6" ht="21" customHeight="1" x14ac:dyDescent="0.4">
      <c r="A15" s="38"/>
      <c r="B15" s="15"/>
      <c r="C15" s="55"/>
      <c r="D15" s="80"/>
      <c r="E15" s="86"/>
      <c r="F15" s="87"/>
    </row>
    <row r="16" spans="1:6" ht="21" customHeight="1" x14ac:dyDescent="0.4">
      <c r="A16" s="66">
        <v>45.31</v>
      </c>
      <c r="B16" s="19" t="s">
        <v>25</v>
      </c>
      <c r="C16" s="53" t="s">
        <v>24</v>
      </c>
      <c r="D16" s="80">
        <v>28438</v>
      </c>
      <c r="E16" s="88">
        <v>0</v>
      </c>
      <c r="F16" s="78">
        <f>+D16-E16</f>
        <v>28438</v>
      </c>
    </row>
    <row r="17" spans="1:6" ht="21" customHeight="1" x14ac:dyDescent="0.4">
      <c r="A17" s="36">
        <v>45.31</v>
      </c>
      <c r="B17" s="19" t="s">
        <v>9</v>
      </c>
      <c r="C17" s="53" t="s">
        <v>104</v>
      </c>
      <c r="D17" s="121">
        <v>32715.89</v>
      </c>
      <c r="E17" s="88">
        <v>0</v>
      </c>
      <c r="F17" s="78">
        <f t="shared" ref="F17:F27" si="1">+D17-E17</f>
        <v>32715.89</v>
      </c>
    </row>
    <row r="18" spans="1:6" ht="33.75" customHeight="1" x14ac:dyDescent="0.4">
      <c r="A18" s="66">
        <v>15.875</v>
      </c>
      <c r="B18" s="19" t="s">
        <v>19</v>
      </c>
      <c r="C18" s="54" t="s">
        <v>105</v>
      </c>
      <c r="D18" s="124">
        <v>107623.6</v>
      </c>
      <c r="E18" s="88">
        <v>0</v>
      </c>
      <c r="F18" s="78">
        <f t="shared" si="1"/>
        <v>107623.6</v>
      </c>
    </row>
    <row r="19" spans="1:6" ht="27" customHeight="1" x14ac:dyDescent="0.4">
      <c r="A19" s="66">
        <v>15.875</v>
      </c>
      <c r="B19" s="19" t="s">
        <v>19</v>
      </c>
      <c r="C19" s="54" t="s">
        <v>106</v>
      </c>
      <c r="D19" s="124">
        <v>28640.53</v>
      </c>
      <c r="E19" s="88">
        <v>0</v>
      </c>
      <c r="F19" s="78">
        <f t="shared" si="1"/>
        <v>28640.53</v>
      </c>
    </row>
    <row r="20" spans="1:6" ht="27" customHeight="1" x14ac:dyDescent="0.4">
      <c r="A20" s="66">
        <v>15.875</v>
      </c>
      <c r="B20" s="19" t="s">
        <v>19</v>
      </c>
      <c r="C20" s="54" t="s">
        <v>107</v>
      </c>
      <c r="D20" s="124">
        <v>100000</v>
      </c>
      <c r="E20" s="88">
        <v>0</v>
      </c>
      <c r="F20" s="78">
        <f t="shared" si="1"/>
        <v>100000</v>
      </c>
    </row>
    <row r="21" spans="1:6" ht="27" customHeight="1" x14ac:dyDescent="0.4">
      <c r="A21" s="66">
        <v>15.875</v>
      </c>
      <c r="B21" s="19" t="s">
        <v>19</v>
      </c>
      <c r="C21" s="54" t="s">
        <v>108</v>
      </c>
      <c r="D21" s="124">
        <v>300000</v>
      </c>
      <c r="E21" s="88">
        <v>0</v>
      </c>
      <c r="F21" s="78">
        <f t="shared" si="1"/>
        <v>300000</v>
      </c>
    </row>
    <row r="22" spans="1:6" ht="27" customHeight="1" x14ac:dyDescent="0.4">
      <c r="A22" s="66">
        <v>15.875</v>
      </c>
      <c r="B22" s="19" t="s">
        <v>19</v>
      </c>
      <c r="C22" s="54" t="s">
        <v>109</v>
      </c>
      <c r="D22" s="124">
        <v>850000</v>
      </c>
      <c r="E22" s="88">
        <v>0</v>
      </c>
      <c r="F22" s="78">
        <f t="shared" si="1"/>
        <v>850000</v>
      </c>
    </row>
    <row r="23" spans="1:6" ht="27" customHeight="1" x14ac:dyDescent="0.4">
      <c r="A23" s="66">
        <v>15.875</v>
      </c>
      <c r="B23" s="19" t="s">
        <v>19</v>
      </c>
      <c r="C23" s="54" t="s">
        <v>110</v>
      </c>
      <c r="D23" s="124">
        <v>354370</v>
      </c>
      <c r="E23" s="88">
        <v>0</v>
      </c>
      <c r="F23" s="78">
        <f t="shared" si="1"/>
        <v>354370</v>
      </c>
    </row>
    <row r="24" spans="1:6" ht="29.25" customHeight="1" x14ac:dyDescent="0.4">
      <c r="A24" s="66">
        <v>15.875</v>
      </c>
      <c r="B24" s="19" t="s">
        <v>19</v>
      </c>
      <c r="C24" s="54" t="s">
        <v>111</v>
      </c>
      <c r="D24" s="124">
        <v>230039</v>
      </c>
      <c r="E24" s="88">
        <v>0</v>
      </c>
      <c r="F24" s="78">
        <f t="shared" si="1"/>
        <v>230039</v>
      </c>
    </row>
    <row r="25" spans="1:6" ht="29.25" customHeight="1" x14ac:dyDescent="0.4">
      <c r="A25" s="66">
        <v>15.875</v>
      </c>
      <c r="B25" s="19" t="s">
        <v>19</v>
      </c>
      <c r="C25" s="54" t="s">
        <v>112</v>
      </c>
      <c r="D25" s="124">
        <v>123365</v>
      </c>
      <c r="E25" s="88">
        <v>0</v>
      </c>
      <c r="F25" s="78">
        <f t="shared" si="1"/>
        <v>123365</v>
      </c>
    </row>
    <row r="26" spans="1:6" ht="29.25" customHeight="1" x14ac:dyDescent="0.4">
      <c r="A26" s="66">
        <v>15.875</v>
      </c>
      <c r="B26" s="19" t="s">
        <v>19</v>
      </c>
      <c r="C26" s="54" t="s">
        <v>113</v>
      </c>
      <c r="D26" s="124">
        <v>105000</v>
      </c>
      <c r="E26" s="88">
        <v>0</v>
      </c>
      <c r="F26" s="78">
        <f t="shared" si="1"/>
        <v>105000</v>
      </c>
    </row>
    <row r="27" spans="1:6" ht="32.25" customHeight="1" x14ac:dyDescent="0.4">
      <c r="A27" s="66">
        <v>15.875</v>
      </c>
      <c r="B27" s="19" t="s">
        <v>19</v>
      </c>
      <c r="C27" s="54" t="s">
        <v>114</v>
      </c>
      <c r="D27" s="124">
        <v>480000</v>
      </c>
      <c r="E27" s="88">
        <v>0</v>
      </c>
      <c r="F27" s="78">
        <f t="shared" si="1"/>
        <v>480000</v>
      </c>
    </row>
    <row r="28" spans="1:6" ht="21" customHeight="1" x14ac:dyDescent="0.4">
      <c r="A28" s="39"/>
      <c r="B28" s="16"/>
      <c r="C28" s="55" t="s">
        <v>11</v>
      </c>
      <c r="D28" s="81">
        <f>SUM(D16:D27)</f>
        <v>2740192.02</v>
      </c>
      <c r="E28" s="115">
        <f>SUM(E16:E27)</f>
        <v>0</v>
      </c>
      <c r="F28" s="116">
        <f>SUM(F16:F27)</f>
        <v>2740192.02</v>
      </c>
    </row>
    <row r="29" spans="1:6" ht="21" customHeight="1" thickBot="1" x14ac:dyDescent="0.45">
      <c r="A29" s="40"/>
      <c r="B29" s="25"/>
      <c r="C29" s="56"/>
      <c r="D29" s="82"/>
      <c r="E29" s="90"/>
      <c r="F29" s="103"/>
    </row>
    <row r="30" spans="1:6" ht="21" customHeight="1" x14ac:dyDescent="0.4">
      <c r="A30" s="67">
        <v>11.433999999999999</v>
      </c>
      <c r="B30" s="17" t="s">
        <v>5</v>
      </c>
      <c r="C30" s="53" t="s">
        <v>119</v>
      </c>
      <c r="D30" s="111">
        <f>292019.16-137530</f>
        <v>154489.15999999997</v>
      </c>
      <c r="E30" s="88">
        <v>28576.67</v>
      </c>
      <c r="F30" s="104">
        <f>+D30-E30</f>
        <v>125912.48999999998</v>
      </c>
    </row>
    <row r="31" spans="1:6" ht="21" customHeight="1" x14ac:dyDescent="0.4">
      <c r="A31" s="67">
        <v>11.435</v>
      </c>
      <c r="B31" s="17" t="s">
        <v>5</v>
      </c>
      <c r="C31" s="53" t="s">
        <v>120</v>
      </c>
      <c r="D31" s="88">
        <v>708951.88</v>
      </c>
      <c r="E31" s="88">
        <v>31060.66</v>
      </c>
      <c r="F31" s="105">
        <f>+D31-E31</f>
        <v>677891.22</v>
      </c>
    </row>
    <row r="32" spans="1:6" ht="21" customHeight="1" x14ac:dyDescent="0.4">
      <c r="A32" s="67">
        <v>11.022</v>
      </c>
      <c r="B32" s="17" t="s">
        <v>5</v>
      </c>
      <c r="C32" s="53" t="s">
        <v>121</v>
      </c>
      <c r="D32" s="88">
        <v>9904897.7899999991</v>
      </c>
      <c r="E32" s="88">
        <v>2468756.96</v>
      </c>
      <c r="F32" s="105">
        <f>+D32-E32</f>
        <v>7436140.8299999991</v>
      </c>
    </row>
    <row r="33" spans="1:17" s="119" customFormat="1" ht="21" customHeight="1" x14ac:dyDescent="0.4">
      <c r="A33" s="35">
        <v>11.433999999999999</v>
      </c>
      <c r="B33" s="17" t="s">
        <v>5</v>
      </c>
      <c r="C33" s="53" t="s">
        <v>98</v>
      </c>
      <c r="D33" s="88">
        <v>299857</v>
      </c>
      <c r="E33" s="88">
        <v>0</v>
      </c>
      <c r="F33" s="105">
        <f t="shared" ref="F33:F43" si="2">+D33-E33</f>
        <v>299857</v>
      </c>
    </row>
    <row r="34" spans="1:17" ht="21" customHeight="1" x14ac:dyDescent="0.4">
      <c r="A34" s="67">
        <v>15.605</v>
      </c>
      <c r="B34" s="17" t="s">
        <v>6</v>
      </c>
      <c r="C34" s="53" t="s">
        <v>122</v>
      </c>
      <c r="D34" s="88">
        <v>78668.289999999994</v>
      </c>
      <c r="E34" s="88">
        <v>0</v>
      </c>
      <c r="F34" s="129">
        <f t="shared" si="2"/>
        <v>78668.289999999994</v>
      </c>
    </row>
    <row r="35" spans="1:17" ht="21" customHeight="1" x14ac:dyDescent="0.4">
      <c r="A35" s="67">
        <v>15.605</v>
      </c>
      <c r="B35" s="17" t="s">
        <v>6</v>
      </c>
      <c r="C35" s="53" t="s">
        <v>123</v>
      </c>
      <c r="D35" s="88">
        <v>578623.72</v>
      </c>
      <c r="E35" s="88">
        <v>0</v>
      </c>
      <c r="F35" s="129">
        <f t="shared" si="2"/>
        <v>578623.72</v>
      </c>
    </row>
    <row r="36" spans="1:17" ht="21" customHeight="1" x14ac:dyDescent="0.4">
      <c r="A36" s="67">
        <v>15.605</v>
      </c>
      <c r="B36" s="17" t="s">
        <v>6</v>
      </c>
      <c r="C36" s="53" t="s">
        <v>124</v>
      </c>
      <c r="D36" s="88">
        <v>173756.49</v>
      </c>
      <c r="E36" s="88">
        <v>0</v>
      </c>
      <c r="F36" s="129">
        <f t="shared" si="2"/>
        <v>173756.49</v>
      </c>
    </row>
    <row r="37" spans="1:17" ht="21" customHeight="1" x14ac:dyDescent="0.4">
      <c r="A37" s="67">
        <v>15.611000000000001</v>
      </c>
      <c r="B37" s="17" t="s">
        <v>6</v>
      </c>
      <c r="C37" s="53" t="s">
        <v>125</v>
      </c>
      <c r="D37" s="88">
        <v>1323639.5</v>
      </c>
      <c r="E37" s="88">
        <v>0</v>
      </c>
      <c r="F37" s="129">
        <f t="shared" si="2"/>
        <v>1323639.5</v>
      </c>
    </row>
    <row r="38" spans="1:17" ht="21" customHeight="1" x14ac:dyDescent="0.4">
      <c r="A38" s="67">
        <v>15.611000000000001</v>
      </c>
      <c r="B38" s="17" t="s">
        <v>6</v>
      </c>
      <c r="C38" s="53" t="s">
        <v>126</v>
      </c>
      <c r="D38" s="88">
        <v>80091.149999999994</v>
      </c>
      <c r="E38" s="88">
        <v>0</v>
      </c>
      <c r="F38" s="129">
        <f t="shared" si="2"/>
        <v>80091.149999999994</v>
      </c>
    </row>
    <row r="39" spans="1:17" ht="21" customHeight="1" x14ac:dyDescent="0.4">
      <c r="A39" s="67">
        <v>15.634</v>
      </c>
      <c r="B39" s="17" t="s">
        <v>6</v>
      </c>
      <c r="C39" s="57" t="s">
        <v>127</v>
      </c>
      <c r="D39" s="88">
        <v>93474.23</v>
      </c>
      <c r="E39" s="88">
        <v>0</v>
      </c>
      <c r="F39" s="105">
        <f t="shared" si="2"/>
        <v>93474.23</v>
      </c>
    </row>
    <row r="40" spans="1:17" ht="21" customHeight="1" x14ac:dyDescent="0.4">
      <c r="A40" s="67">
        <v>15.605</v>
      </c>
      <c r="B40" s="17" t="s">
        <v>6</v>
      </c>
      <c r="C40" s="53" t="s">
        <v>128</v>
      </c>
      <c r="D40" s="88">
        <v>8508.23</v>
      </c>
      <c r="E40" s="88">
        <v>0</v>
      </c>
      <c r="F40" s="105">
        <f t="shared" si="2"/>
        <v>8508.23</v>
      </c>
    </row>
    <row r="41" spans="1:17" ht="21" customHeight="1" x14ac:dyDescent="0.4">
      <c r="A41" s="67">
        <v>15.611000000000001</v>
      </c>
      <c r="B41" s="17" t="s">
        <v>6</v>
      </c>
      <c r="C41" s="53" t="s">
        <v>129</v>
      </c>
      <c r="D41" s="88">
        <v>64344.6</v>
      </c>
      <c r="E41" s="88">
        <v>0</v>
      </c>
      <c r="F41" s="105">
        <f t="shared" si="2"/>
        <v>64344.6</v>
      </c>
    </row>
    <row r="42" spans="1:17" ht="21" customHeight="1" x14ac:dyDescent="0.4">
      <c r="A42" s="35">
        <v>15.875</v>
      </c>
      <c r="B42" s="17" t="s">
        <v>17</v>
      </c>
      <c r="C42" s="57" t="s">
        <v>100</v>
      </c>
      <c r="D42" s="88">
        <v>74467.61</v>
      </c>
      <c r="E42" s="88">
        <v>5203.6499999999996</v>
      </c>
      <c r="F42" s="105">
        <f t="shared" si="2"/>
        <v>69263.960000000006</v>
      </c>
    </row>
    <row r="43" spans="1:17" ht="21" customHeight="1" x14ac:dyDescent="0.4">
      <c r="A43" s="67">
        <v>15.875</v>
      </c>
      <c r="B43" s="17" t="s">
        <v>17</v>
      </c>
      <c r="C43" s="58" t="s">
        <v>130</v>
      </c>
      <c r="D43" s="88">
        <v>31984.720000000001</v>
      </c>
      <c r="E43" s="88">
        <v>9001.9699999999993</v>
      </c>
      <c r="F43" s="105">
        <f t="shared" si="2"/>
        <v>22982.75</v>
      </c>
    </row>
    <row r="44" spans="1:17" ht="21" customHeight="1" x14ac:dyDescent="0.4">
      <c r="A44" s="38"/>
      <c r="B44" s="15"/>
      <c r="C44" s="55" t="s">
        <v>12</v>
      </c>
      <c r="D44" s="81">
        <f>SUM(D30:D43)</f>
        <v>13575754.369999999</v>
      </c>
      <c r="E44" s="127">
        <f>SUM(E30:E43)</f>
        <v>2542599.91</v>
      </c>
      <c r="F44" s="128">
        <f>SUM(F30:F43)</f>
        <v>11033154.460000001</v>
      </c>
    </row>
    <row r="45" spans="1:17" ht="21" customHeight="1" thickBot="1" x14ac:dyDescent="0.45">
      <c r="A45" s="41"/>
      <c r="B45" s="28"/>
      <c r="C45" s="59"/>
      <c r="D45" s="83"/>
      <c r="E45" s="90"/>
      <c r="F45" s="103"/>
    </row>
    <row r="46" spans="1:17" ht="31.5" customHeight="1" x14ac:dyDescent="0.4">
      <c r="A46" s="35" t="s">
        <v>36</v>
      </c>
      <c r="B46" s="77" t="s">
        <v>7</v>
      </c>
      <c r="C46" s="58" t="s">
        <v>37</v>
      </c>
      <c r="D46" s="131">
        <v>44927.82</v>
      </c>
      <c r="E46" s="69">
        <v>5168.6000000000004</v>
      </c>
      <c r="F46" s="104">
        <f>+D46-E46</f>
        <v>39759.22</v>
      </c>
    </row>
    <row r="47" spans="1:17" ht="21" customHeight="1" x14ac:dyDescent="0.4">
      <c r="A47" s="35" t="s">
        <v>33</v>
      </c>
      <c r="B47" s="77" t="s">
        <v>7</v>
      </c>
      <c r="C47" s="58" t="s">
        <v>38</v>
      </c>
      <c r="D47" s="131">
        <v>20157.009999999998</v>
      </c>
      <c r="E47" s="69">
        <v>11899.4</v>
      </c>
      <c r="F47" s="105">
        <f>+D47-E47</f>
        <v>8257.6099999999988</v>
      </c>
      <c r="G47" s="33"/>
      <c r="H47" s="34"/>
      <c r="I47" s="34"/>
      <c r="J47" s="34"/>
      <c r="K47" s="34"/>
      <c r="L47" s="34"/>
      <c r="M47" s="34"/>
      <c r="N47" s="34"/>
      <c r="O47" s="34"/>
      <c r="P47" s="34"/>
      <c r="Q47" s="34"/>
    </row>
    <row r="48" spans="1:17" ht="26.1" customHeight="1" x14ac:dyDescent="0.4">
      <c r="A48" s="35" t="s">
        <v>33</v>
      </c>
      <c r="B48" s="79" t="s">
        <v>7</v>
      </c>
      <c r="C48" s="58" t="s">
        <v>39</v>
      </c>
      <c r="D48" s="131">
        <v>4162100</v>
      </c>
      <c r="E48" s="69">
        <v>0</v>
      </c>
      <c r="F48" s="105">
        <f t="shared" ref="F48:F85" si="3">+D48-E48</f>
        <v>4162100</v>
      </c>
      <c r="G48" s="33"/>
      <c r="H48" s="34"/>
      <c r="I48" s="34"/>
      <c r="J48" s="34"/>
      <c r="K48" s="34"/>
      <c r="L48" s="34"/>
      <c r="M48" s="34"/>
      <c r="N48" s="34"/>
      <c r="O48" s="34"/>
      <c r="P48" s="34"/>
      <c r="Q48" s="34"/>
    </row>
    <row r="49" spans="1:17" ht="26.1" customHeight="1" x14ac:dyDescent="0.4">
      <c r="A49" s="35" t="s">
        <v>33</v>
      </c>
      <c r="B49" s="20" t="s">
        <v>7</v>
      </c>
      <c r="C49" s="58" t="s">
        <v>40</v>
      </c>
      <c r="D49" s="131">
        <v>92431.53</v>
      </c>
      <c r="E49" s="69">
        <v>22176.68</v>
      </c>
      <c r="F49" s="105">
        <f t="shared" si="3"/>
        <v>70254.850000000006</v>
      </c>
      <c r="G49" s="33"/>
      <c r="H49" s="34"/>
      <c r="I49" s="34"/>
      <c r="J49" s="34"/>
      <c r="K49" s="34"/>
      <c r="L49" s="34"/>
      <c r="M49" s="34"/>
      <c r="N49" s="34"/>
      <c r="O49" s="34"/>
      <c r="P49" s="34"/>
      <c r="Q49" s="34"/>
    </row>
    <row r="50" spans="1:17" ht="26.1" customHeight="1" x14ac:dyDescent="0.4">
      <c r="A50" s="35" t="s">
        <v>33</v>
      </c>
      <c r="B50" s="20" t="s">
        <v>7</v>
      </c>
      <c r="C50" s="58" t="s">
        <v>41</v>
      </c>
      <c r="D50" s="131">
        <v>3984540</v>
      </c>
      <c r="E50" s="69">
        <v>0</v>
      </c>
      <c r="F50" s="105">
        <f t="shared" si="3"/>
        <v>3984540</v>
      </c>
      <c r="G50" s="33"/>
      <c r="H50" s="34"/>
      <c r="I50" s="34"/>
      <c r="J50" s="34"/>
      <c r="K50" s="34"/>
      <c r="L50" s="34"/>
      <c r="M50" s="34"/>
      <c r="N50" s="34"/>
      <c r="O50" s="34"/>
      <c r="P50" s="34"/>
      <c r="Q50" s="34"/>
    </row>
    <row r="51" spans="1:17" ht="26.1" customHeight="1" x14ac:dyDescent="0.4">
      <c r="A51" s="35" t="s">
        <v>33</v>
      </c>
      <c r="B51" s="20" t="s">
        <v>7</v>
      </c>
      <c r="C51" s="58" t="s">
        <v>42</v>
      </c>
      <c r="D51" s="131">
        <v>150282.13</v>
      </c>
      <c r="E51" s="69">
        <v>7257</v>
      </c>
      <c r="F51" s="105">
        <f t="shared" si="3"/>
        <v>143025.13</v>
      </c>
      <c r="G51" s="33"/>
      <c r="H51" s="34"/>
      <c r="I51" s="34"/>
      <c r="J51" s="34"/>
      <c r="K51" s="34"/>
      <c r="L51" s="34"/>
      <c r="M51" s="34"/>
      <c r="N51" s="34"/>
      <c r="O51" s="34"/>
      <c r="P51" s="34"/>
      <c r="Q51" s="34"/>
    </row>
    <row r="52" spans="1:17" ht="26.1" customHeight="1" x14ac:dyDescent="0.4">
      <c r="A52" s="35" t="s">
        <v>33</v>
      </c>
      <c r="B52" s="20" t="s">
        <v>7</v>
      </c>
      <c r="C52" s="58" t="s">
        <v>43</v>
      </c>
      <c r="D52" s="131">
        <v>3948480</v>
      </c>
      <c r="E52" s="69">
        <v>0</v>
      </c>
      <c r="F52" s="105">
        <f t="shared" si="3"/>
        <v>3948480</v>
      </c>
      <c r="G52" s="33"/>
      <c r="H52" s="34"/>
      <c r="I52" s="34"/>
      <c r="J52" s="34"/>
      <c r="K52" s="34"/>
      <c r="L52" s="34"/>
      <c r="M52" s="34"/>
      <c r="N52" s="34"/>
      <c r="O52" s="34"/>
      <c r="P52" s="34"/>
      <c r="Q52" s="34"/>
    </row>
    <row r="53" spans="1:17" ht="26.1" customHeight="1" x14ac:dyDescent="0.4">
      <c r="A53" s="35" t="s">
        <v>33</v>
      </c>
      <c r="B53" s="20" t="s">
        <v>7</v>
      </c>
      <c r="C53" s="58" t="s">
        <v>44</v>
      </c>
      <c r="D53" s="131">
        <v>196260.31</v>
      </c>
      <c r="E53" s="69">
        <v>6933.81</v>
      </c>
      <c r="F53" s="105">
        <f t="shared" si="3"/>
        <v>189326.5</v>
      </c>
      <c r="G53" s="33"/>
      <c r="H53" s="34"/>
      <c r="I53" s="34"/>
      <c r="J53" s="34"/>
      <c r="K53" s="34"/>
      <c r="L53" s="34"/>
      <c r="M53" s="34"/>
      <c r="N53" s="34"/>
      <c r="O53" s="34"/>
      <c r="P53" s="34"/>
      <c r="Q53" s="34"/>
    </row>
    <row r="54" spans="1:17" ht="21" customHeight="1" x14ac:dyDescent="0.4">
      <c r="A54" s="35" t="s">
        <v>33</v>
      </c>
      <c r="B54" s="20" t="s">
        <v>7</v>
      </c>
      <c r="C54" s="58" t="s">
        <v>45</v>
      </c>
      <c r="D54" s="131">
        <v>4800960</v>
      </c>
      <c r="E54" s="69">
        <v>0</v>
      </c>
      <c r="F54" s="105">
        <f t="shared" si="3"/>
        <v>4800960</v>
      </c>
      <c r="G54" s="33"/>
      <c r="H54" s="34"/>
      <c r="I54" s="34"/>
      <c r="J54" s="34"/>
      <c r="K54" s="34"/>
      <c r="L54" s="34"/>
      <c r="M54" s="34"/>
      <c r="N54" s="34"/>
      <c r="O54" s="34"/>
      <c r="P54" s="34"/>
      <c r="Q54" s="34"/>
    </row>
    <row r="55" spans="1:17" ht="21" customHeight="1" x14ac:dyDescent="0.4">
      <c r="A55" s="35" t="s">
        <v>46</v>
      </c>
      <c r="B55" s="20" t="s">
        <v>7</v>
      </c>
      <c r="C55" s="58" t="s">
        <v>47</v>
      </c>
      <c r="D55" s="131">
        <v>192824.68</v>
      </c>
      <c r="E55" s="69">
        <v>28311.96</v>
      </c>
      <c r="F55" s="105">
        <f t="shared" si="3"/>
        <v>164512.72</v>
      </c>
      <c r="G55" s="33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1:17" ht="21" customHeight="1" x14ac:dyDescent="0.4">
      <c r="A56" s="35" t="s">
        <v>48</v>
      </c>
      <c r="B56" s="20" t="s">
        <v>7</v>
      </c>
      <c r="C56" s="58" t="s">
        <v>49</v>
      </c>
      <c r="D56" s="131">
        <v>38465</v>
      </c>
      <c r="E56" s="69">
        <v>0</v>
      </c>
      <c r="F56" s="105">
        <f t="shared" si="3"/>
        <v>38465</v>
      </c>
      <c r="G56" s="33"/>
      <c r="H56" s="34"/>
      <c r="I56" s="34"/>
      <c r="J56" s="34"/>
      <c r="K56" s="34"/>
      <c r="L56" s="34"/>
      <c r="M56" s="34"/>
      <c r="N56" s="34"/>
      <c r="O56" s="34"/>
      <c r="P56" s="34"/>
      <c r="Q56" s="34"/>
    </row>
    <row r="57" spans="1:17" ht="27.75" customHeight="1" x14ac:dyDescent="0.4">
      <c r="A57" s="35" t="s">
        <v>34</v>
      </c>
      <c r="B57" s="20" t="s">
        <v>7</v>
      </c>
      <c r="C57" s="58" t="s">
        <v>50</v>
      </c>
      <c r="D57" s="131">
        <v>47999.22</v>
      </c>
      <c r="E57" s="69">
        <v>3279.96</v>
      </c>
      <c r="F57" s="105">
        <f t="shared" si="3"/>
        <v>44719.26</v>
      </c>
      <c r="G57" s="33"/>
      <c r="H57" s="34"/>
      <c r="I57" s="34"/>
      <c r="J57" s="34"/>
      <c r="K57" s="34"/>
      <c r="L57" s="34"/>
      <c r="M57" s="34"/>
      <c r="N57" s="34"/>
      <c r="O57" s="34"/>
      <c r="P57" s="34"/>
      <c r="Q57" s="34"/>
    </row>
    <row r="58" spans="1:17" ht="26.1" customHeight="1" x14ac:dyDescent="0.4">
      <c r="A58" s="35" t="s">
        <v>34</v>
      </c>
      <c r="B58" s="20" t="s">
        <v>7</v>
      </c>
      <c r="C58" s="58" t="s">
        <v>51</v>
      </c>
      <c r="D58" s="131">
        <v>21592.99</v>
      </c>
      <c r="E58" s="69">
        <v>903.57</v>
      </c>
      <c r="F58" s="105">
        <f t="shared" si="3"/>
        <v>20689.420000000002</v>
      </c>
      <c r="G58" s="33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1:17" ht="26.1" customHeight="1" x14ac:dyDescent="0.4">
      <c r="A59" s="35" t="s">
        <v>34</v>
      </c>
      <c r="B59" s="20" t="s">
        <v>7</v>
      </c>
      <c r="C59" s="58" t="s">
        <v>52</v>
      </c>
      <c r="D59" s="131">
        <v>4094578.44</v>
      </c>
      <c r="E59" s="69">
        <v>141148.17000000001</v>
      </c>
      <c r="F59" s="105">
        <f t="shared" si="3"/>
        <v>3953430.27</v>
      </c>
      <c r="G59" s="33"/>
      <c r="H59" s="34"/>
      <c r="I59" s="34"/>
      <c r="J59" s="34"/>
      <c r="K59" s="34"/>
      <c r="L59" s="34"/>
      <c r="M59" s="34"/>
      <c r="N59" s="34"/>
      <c r="O59" s="34"/>
      <c r="P59" s="34"/>
      <c r="Q59" s="34"/>
    </row>
    <row r="60" spans="1:17" ht="26.1" customHeight="1" x14ac:dyDescent="0.4">
      <c r="A60" s="35" t="s">
        <v>34</v>
      </c>
      <c r="B60" s="20" t="s">
        <v>7</v>
      </c>
      <c r="C60" s="58" t="s">
        <v>53</v>
      </c>
      <c r="D60" s="131">
        <v>158343.29</v>
      </c>
      <c r="E60" s="69">
        <v>8252.26</v>
      </c>
      <c r="F60" s="105">
        <f t="shared" si="3"/>
        <v>150091.03</v>
      </c>
      <c r="G60" s="33"/>
      <c r="H60" s="34"/>
      <c r="I60" s="34"/>
      <c r="J60" s="34"/>
      <c r="K60" s="34"/>
      <c r="L60" s="34"/>
      <c r="M60" s="34"/>
      <c r="N60" s="34"/>
      <c r="O60" s="34"/>
      <c r="P60" s="34"/>
    </row>
    <row r="61" spans="1:17" ht="26.1" customHeight="1" x14ac:dyDescent="0.4">
      <c r="A61" s="35" t="s">
        <v>34</v>
      </c>
      <c r="B61" s="20" t="s">
        <v>7</v>
      </c>
      <c r="C61" s="58" t="s">
        <v>54</v>
      </c>
      <c r="D61" s="131">
        <v>68813.83</v>
      </c>
      <c r="E61" s="69">
        <v>5135.26</v>
      </c>
      <c r="F61" s="105">
        <f t="shared" si="3"/>
        <v>63678.57</v>
      </c>
      <c r="G61" s="33"/>
      <c r="H61" s="34"/>
      <c r="I61" s="34"/>
      <c r="J61" s="34"/>
      <c r="K61" s="34"/>
      <c r="L61" s="34"/>
      <c r="M61" s="34"/>
      <c r="N61" s="34"/>
      <c r="O61" s="34"/>
      <c r="P61" s="34"/>
    </row>
    <row r="62" spans="1:17" ht="26.25" customHeight="1" x14ac:dyDescent="0.4">
      <c r="A62" s="35" t="s">
        <v>34</v>
      </c>
      <c r="B62" s="20" t="s">
        <v>7</v>
      </c>
      <c r="C62" s="58" t="s">
        <v>55</v>
      </c>
      <c r="D62" s="131">
        <v>4115320</v>
      </c>
      <c r="E62" s="69">
        <v>0</v>
      </c>
      <c r="F62" s="105">
        <f t="shared" si="3"/>
        <v>4115320</v>
      </c>
    </row>
    <row r="63" spans="1:17" ht="26.25" customHeight="1" x14ac:dyDescent="0.4">
      <c r="A63" s="35" t="s">
        <v>34</v>
      </c>
      <c r="B63" s="20" t="s">
        <v>7</v>
      </c>
      <c r="C63" s="58" t="s">
        <v>56</v>
      </c>
      <c r="D63" s="131">
        <v>157297.47</v>
      </c>
      <c r="E63" s="69">
        <v>446.37</v>
      </c>
      <c r="F63" s="105">
        <f t="shared" si="3"/>
        <v>156851.1</v>
      </c>
    </row>
    <row r="64" spans="1:17" ht="27" customHeight="1" x14ac:dyDescent="0.4">
      <c r="A64" s="35" t="s">
        <v>34</v>
      </c>
      <c r="B64" s="20" t="s">
        <v>7</v>
      </c>
      <c r="C64" s="58" t="s">
        <v>57</v>
      </c>
      <c r="D64" s="131">
        <v>82643.210000000006</v>
      </c>
      <c r="E64" s="69">
        <v>33.82</v>
      </c>
      <c r="F64" s="105">
        <f t="shared" si="3"/>
        <v>82609.39</v>
      </c>
    </row>
    <row r="65" spans="1:24" ht="27" customHeight="1" x14ac:dyDescent="0.4">
      <c r="A65" s="35" t="s">
        <v>34</v>
      </c>
      <c r="B65" s="20" t="s">
        <v>7</v>
      </c>
      <c r="C65" s="58" t="s">
        <v>58</v>
      </c>
      <c r="D65" s="131">
        <v>4088060</v>
      </c>
      <c r="E65" s="69">
        <v>0</v>
      </c>
      <c r="F65" s="105">
        <f t="shared" si="3"/>
        <v>4088060</v>
      </c>
    </row>
    <row r="66" spans="1:24" ht="27.75" customHeight="1" x14ac:dyDescent="0.4">
      <c r="A66" s="35" t="s">
        <v>34</v>
      </c>
      <c r="B66" s="20" t="s">
        <v>7</v>
      </c>
      <c r="C66" s="58" t="s">
        <v>59</v>
      </c>
      <c r="D66" s="131">
        <v>148510.12</v>
      </c>
      <c r="E66" s="69">
        <v>9241.48</v>
      </c>
      <c r="F66" s="105">
        <f t="shared" si="3"/>
        <v>139268.63999999998</v>
      </c>
    </row>
    <row r="67" spans="1:24" ht="26.25" customHeight="1" x14ac:dyDescent="0.4">
      <c r="A67" s="35" t="s">
        <v>34</v>
      </c>
      <c r="B67" s="20" t="s">
        <v>7</v>
      </c>
      <c r="C67" s="58" t="s">
        <v>60</v>
      </c>
      <c r="D67" s="131">
        <v>77928.25</v>
      </c>
      <c r="E67" s="69">
        <v>528.33000000000004</v>
      </c>
      <c r="F67" s="105">
        <f t="shared" si="3"/>
        <v>77399.92</v>
      </c>
    </row>
    <row r="68" spans="1:24" ht="27" customHeight="1" x14ac:dyDescent="0.4">
      <c r="A68" s="35" t="s">
        <v>34</v>
      </c>
      <c r="B68" s="20" t="s">
        <v>7</v>
      </c>
      <c r="C68" s="58" t="s">
        <v>61</v>
      </c>
      <c r="D68" s="131">
        <v>3872800</v>
      </c>
      <c r="E68" s="69">
        <v>0</v>
      </c>
      <c r="F68" s="105">
        <f t="shared" si="3"/>
        <v>3872800</v>
      </c>
    </row>
    <row r="69" spans="1:24" ht="26.25" customHeight="1" x14ac:dyDescent="0.4">
      <c r="A69" s="35" t="s">
        <v>34</v>
      </c>
      <c r="B69" s="20" t="s">
        <v>7</v>
      </c>
      <c r="C69" s="58" t="s">
        <v>62</v>
      </c>
      <c r="D69" s="131">
        <v>159941.85</v>
      </c>
      <c r="E69" s="69">
        <v>3633.48</v>
      </c>
      <c r="F69" s="105">
        <f t="shared" si="3"/>
        <v>156308.37</v>
      </c>
    </row>
    <row r="70" spans="1:24" ht="28.5" customHeight="1" x14ac:dyDescent="0.4">
      <c r="A70" s="35" t="s">
        <v>34</v>
      </c>
      <c r="B70" s="20" t="s">
        <v>7</v>
      </c>
      <c r="C70" s="58" t="s">
        <v>63</v>
      </c>
      <c r="D70" s="131">
        <v>80596.31</v>
      </c>
      <c r="E70" s="69">
        <v>1879.64</v>
      </c>
      <c r="F70" s="105">
        <f t="shared" si="3"/>
        <v>78716.67</v>
      </c>
    </row>
    <row r="71" spans="1:24" ht="28.5" customHeight="1" x14ac:dyDescent="0.4">
      <c r="A71" s="35" t="s">
        <v>34</v>
      </c>
      <c r="B71" s="20" t="s">
        <v>7</v>
      </c>
      <c r="C71" s="58" t="s">
        <v>64</v>
      </c>
      <c r="D71" s="131">
        <v>3838960</v>
      </c>
      <c r="E71" s="69">
        <v>0</v>
      </c>
      <c r="F71" s="105">
        <f t="shared" si="3"/>
        <v>3838960</v>
      </c>
    </row>
    <row r="72" spans="1:24" ht="28.5" customHeight="1" x14ac:dyDescent="0.4">
      <c r="A72" s="35" t="s">
        <v>34</v>
      </c>
      <c r="B72" s="20" t="s">
        <v>7</v>
      </c>
      <c r="C72" s="58" t="s">
        <v>65</v>
      </c>
      <c r="D72" s="131">
        <v>212453.23</v>
      </c>
      <c r="E72" s="69">
        <v>71.28</v>
      </c>
      <c r="F72" s="105">
        <f t="shared" si="3"/>
        <v>212381.95</v>
      </c>
    </row>
    <row r="73" spans="1:24" ht="28.5" customHeight="1" x14ac:dyDescent="0.4">
      <c r="A73" s="35" t="s">
        <v>34</v>
      </c>
      <c r="B73" s="20" t="s">
        <v>7</v>
      </c>
      <c r="C73" s="58" t="s">
        <v>66</v>
      </c>
      <c r="D73" s="131">
        <v>106215.22</v>
      </c>
      <c r="E73" s="69">
        <v>55.14</v>
      </c>
      <c r="F73" s="105">
        <f t="shared" si="3"/>
        <v>106160.08</v>
      </c>
      <c r="G73" s="33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</row>
    <row r="74" spans="1:24" ht="28.5" customHeight="1" x14ac:dyDescent="0.4">
      <c r="A74" s="35" t="s">
        <v>34</v>
      </c>
      <c r="B74" s="20" t="s">
        <v>7</v>
      </c>
      <c r="C74" s="58" t="s">
        <v>67</v>
      </c>
      <c r="D74" s="131">
        <v>4993280</v>
      </c>
      <c r="E74" s="69">
        <v>0</v>
      </c>
      <c r="F74" s="105">
        <f t="shared" si="3"/>
        <v>4993280</v>
      </c>
    </row>
    <row r="75" spans="1:24" ht="28.5" customHeight="1" x14ac:dyDescent="0.4">
      <c r="A75" s="35" t="s">
        <v>35</v>
      </c>
      <c r="B75" s="20" t="s">
        <v>7</v>
      </c>
      <c r="C75" s="58" t="s">
        <v>68</v>
      </c>
      <c r="D75" s="131">
        <v>533124.97</v>
      </c>
      <c r="E75" s="69">
        <v>16909.689999999999</v>
      </c>
      <c r="F75" s="105">
        <f t="shared" si="3"/>
        <v>516215.27999999997</v>
      </c>
    </row>
    <row r="76" spans="1:24" ht="28.5" customHeight="1" x14ac:dyDescent="0.4">
      <c r="A76" s="35" t="s">
        <v>69</v>
      </c>
      <c r="B76" s="20" t="s">
        <v>7</v>
      </c>
      <c r="C76" s="58" t="s">
        <v>70</v>
      </c>
      <c r="D76" s="131">
        <v>733805.44</v>
      </c>
      <c r="E76" s="69">
        <v>0</v>
      </c>
      <c r="F76" s="105">
        <f t="shared" si="3"/>
        <v>733805.44</v>
      </c>
    </row>
    <row r="77" spans="1:24" ht="28.5" customHeight="1" x14ac:dyDescent="0.4">
      <c r="A77" s="35" t="s">
        <v>69</v>
      </c>
      <c r="B77" s="20" t="s">
        <v>7</v>
      </c>
      <c r="C77" s="58" t="s">
        <v>71</v>
      </c>
      <c r="D77" s="131">
        <v>470809.7</v>
      </c>
      <c r="E77" s="69">
        <v>84892.11</v>
      </c>
      <c r="F77" s="105">
        <f t="shared" si="3"/>
        <v>385917.59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</row>
    <row r="78" spans="1:24" ht="23.1" customHeight="1" x14ac:dyDescent="0.4">
      <c r="A78" s="35" t="s">
        <v>69</v>
      </c>
      <c r="B78" s="20" t="s">
        <v>7</v>
      </c>
      <c r="C78" s="58" t="s">
        <v>72</v>
      </c>
      <c r="D78" s="131">
        <v>736322.55</v>
      </c>
      <c r="E78" s="69">
        <v>0</v>
      </c>
      <c r="F78" s="105">
        <f t="shared" si="3"/>
        <v>736322.55</v>
      </c>
    </row>
    <row r="79" spans="1:24" ht="21" customHeight="1" x14ac:dyDescent="0.4">
      <c r="A79" s="35" t="s">
        <v>69</v>
      </c>
      <c r="B79" s="20" t="s">
        <v>7</v>
      </c>
      <c r="C79" s="58" t="s">
        <v>73</v>
      </c>
      <c r="D79" s="131">
        <v>1211185.01</v>
      </c>
      <c r="E79" s="69">
        <v>437508.63</v>
      </c>
      <c r="F79" s="105">
        <f t="shared" si="3"/>
        <v>773676.38</v>
      </c>
    </row>
    <row r="80" spans="1:24" ht="24.75" customHeight="1" x14ac:dyDescent="0.4">
      <c r="A80" s="35" t="s">
        <v>74</v>
      </c>
      <c r="B80" s="20" t="s">
        <v>7</v>
      </c>
      <c r="C80" s="58" t="s">
        <v>75</v>
      </c>
      <c r="D80" s="131">
        <v>4000000</v>
      </c>
      <c r="E80" s="69">
        <v>0</v>
      </c>
      <c r="F80" s="105">
        <f t="shared" si="3"/>
        <v>4000000</v>
      </c>
    </row>
    <row r="81" spans="1:7" ht="26.1" customHeight="1" x14ac:dyDescent="0.4">
      <c r="A81" s="35" t="s">
        <v>74</v>
      </c>
      <c r="B81" s="20" t="s">
        <v>7</v>
      </c>
      <c r="C81" s="58" t="s">
        <v>76</v>
      </c>
      <c r="D81" s="131">
        <v>6000000</v>
      </c>
      <c r="E81" s="69">
        <v>0</v>
      </c>
      <c r="F81" s="105">
        <f t="shared" si="3"/>
        <v>6000000</v>
      </c>
    </row>
    <row r="82" spans="1:7" ht="27" customHeight="1" x14ac:dyDescent="0.4">
      <c r="A82" s="35" t="s">
        <v>77</v>
      </c>
      <c r="B82" s="20" t="s">
        <v>7</v>
      </c>
      <c r="C82" s="58" t="s">
        <v>78</v>
      </c>
      <c r="D82" s="131">
        <v>66953.52</v>
      </c>
      <c r="E82" s="69">
        <v>5667.97</v>
      </c>
      <c r="F82" s="105">
        <f t="shared" si="3"/>
        <v>61285.55</v>
      </c>
      <c r="G82" s="34"/>
    </row>
    <row r="83" spans="1:7" ht="27" customHeight="1" x14ac:dyDescent="0.4">
      <c r="A83" s="35" t="s">
        <v>79</v>
      </c>
      <c r="B83" s="20" t="s">
        <v>7</v>
      </c>
      <c r="C83" s="58" t="s">
        <v>80</v>
      </c>
      <c r="D83" s="131">
        <v>387959.59</v>
      </c>
      <c r="E83" s="69">
        <v>1430.12</v>
      </c>
      <c r="F83" s="105">
        <f t="shared" si="3"/>
        <v>386529.47000000003</v>
      </c>
      <c r="G83" s="34"/>
    </row>
    <row r="84" spans="1:7" ht="26.1" customHeight="1" x14ac:dyDescent="0.4">
      <c r="A84" s="35" t="s">
        <v>79</v>
      </c>
      <c r="B84" s="20" t="s">
        <v>7</v>
      </c>
      <c r="C84" s="58" t="s">
        <v>81</v>
      </c>
      <c r="D84" s="131">
        <v>202261.21</v>
      </c>
      <c r="E84" s="69">
        <v>5956.46</v>
      </c>
      <c r="F84" s="105">
        <f t="shared" si="3"/>
        <v>196304.75</v>
      </c>
      <c r="G84" s="34"/>
    </row>
    <row r="85" spans="1:7" ht="26.1" customHeight="1" x14ac:dyDescent="0.4">
      <c r="A85" s="35" t="s">
        <v>82</v>
      </c>
      <c r="B85" s="20" t="s">
        <v>7</v>
      </c>
      <c r="C85" s="58" t="s">
        <v>83</v>
      </c>
      <c r="D85" s="131">
        <v>134770.88</v>
      </c>
      <c r="E85" s="69">
        <v>11079.41</v>
      </c>
      <c r="F85" s="105">
        <f t="shared" si="3"/>
        <v>123691.47</v>
      </c>
      <c r="G85" s="34"/>
    </row>
    <row r="86" spans="1:7" ht="21" customHeight="1" x14ac:dyDescent="0.4">
      <c r="A86" s="42"/>
      <c r="B86" s="32"/>
      <c r="C86" s="60" t="s">
        <v>13</v>
      </c>
      <c r="D86" s="73">
        <f>SUM(D46:D85)</f>
        <v>58433954.780000001</v>
      </c>
      <c r="E86" s="115">
        <f>SUM(E46:E85)</f>
        <v>819800.60000000009</v>
      </c>
      <c r="F86" s="116">
        <f>SUM(F46:F85)</f>
        <v>57614154.180000007</v>
      </c>
    </row>
    <row r="87" spans="1:7" ht="21" customHeight="1" thickBot="1" x14ac:dyDescent="0.45">
      <c r="A87" s="43"/>
      <c r="B87" s="30"/>
      <c r="C87" s="61"/>
      <c r="D87" s="74"/>
      <c r="E87" s="90"/>
      <c r="F87" s="103"/>
    </row>
    <row r="88" spans="1:7" ht="21" customHeight="1" x14ac:dyDescent="0.4">
      <c r="A88" s="68">
        <v>15.904</v>
      </c>
      <c r="B88" s="18" t="s">
        <v>8</v>
      </c>
      <c r="C88" s="62" t="s">
        <v>101</v>
      </c>
      <c r="D88" s="114">
        <v>421123</v>
      </c>
      <c r="E88" s="91">
        <v>44210.54</v>
      </c>
      <c r="F88" s="46">
        <f>+D88-E88</f>
        <v>376912.46</v>
      </c>
    </row>
    <row r="89" spans="1:7" ht="21" customHeight="1" x14ac:dyDescent="0.4">
      <c r="A89" s="68">
        <v>15.957000000000001</v>
      </c>
      <c r="B89" s="18" t="s">
        <v>20</v>
      </c>
      <c r="C89" s="62" t="s">
        <v>102</v>
      </c>
      <c r="D89" s="114">
        <v>10056864</v>
      </c>
      <c r="E89" s="114">
        <v>37126.74</v>
      </c>
      <c r="F89" s="46">
        <f>+D89-E89</f>
        <v>10019737.26</v>
      </c>
    </row>
    <row r="90" spans="1:7" ht="21" customHeight="1" x14ac:dyDescent="0.4">
      <c r="A90" s="66"/>
      <c r="B90" s="19"/>
      <c r="C90" s="55" t="s">
        <v>14</v>
      </c>
      <c r="D90" s="81">
        <f>SUM(D88:D89)</f>
        <v>10477987</v>
      </c>
      <c r="E90" s="115">
        <f>SUM(E88:E89)</f>
        <v>81337.279999999999</v>
      </c>
      <c r="F90" s="116">
        <f>SUM(F88:F89)</f>
        <v>10396649.720000001</v>
      </c>
    </row>
    <row r="91" spans="1:7" ht="21" customHeight="1" x14ac:dyDescent="0.4">
      <c r="A91" s="66"/>
      <c r="B91" s="19"/>
      <c r="C91" s="55"/>
      <c r="D91" s="81"/>
      <c r="E91" s="86"/>
      <c r="F91" s="87"/>
    </row>
    <row r="92" spans="1:7" ht="21" customHeight="1" x14ac:dyDescent="0.4">
      <c r="A92" s="36">
        <v>45.024999999999999</v>
      </c>
      <c r="B92" s="19" t="s">
        <v>21</v>
      </c>
      <c r="C92" s="64" t="s">
        <v>23</v>
      </c>
      <c r="D92" s="81">
        <f>494360-470260</f>
        <v>24100</v>
      </c>
      <c r="E92" s="81">
        <v>24100</v>
      </c>
      <c r="F92" s="107">
        <f>+D92-E92</f>
        <v>0</v>
      </c>
    </row>
    <row r="93" spans="1:7" ht="21" customHeight="1" x14ac:dyDescent="0.4">
      <c r="A93" s="66"/>
      <c r="B93" s="19"/>
      <c r="C93" s="55" t="s">
        <v>22</v>
      </c>
      <c r="D93" s="81">
        <f>SUM(D92)</f>
        <v>24100</v>
      </c>
      <c r="E93" s="81">
        <f>SUM(E92)</f>
        <v>24100</v>
      </c>
      <c r="F93" s="113">
        <f>SUM(F92)</f>
        <v>0</v>
      </c>
    </row>
    <row r="94" spans="1:7" ht="21" customHeight="1" x14ac:dyDescent="0.4">
      <c r="A94" s="66"/>
      <c r="B94" s="19"/>
      <c r="C94" s="55"/>
      <c r="D94" s="81"/>
      <c r="E94" s="112"/>
      <c r="F94" s="87"/>
    </row>
    <row r="95" spans="1:7" ht="21" customHeight="1" x14ac:dyDescent="0.4">
      <c r="A95" s="66">
        <v>97.012</v>
      </c>
      <c r="B95" s="19" t="s">
        <v>16</v>
      </c>
      <c r="C95" s="53" t="s">
        <v>1</v>
      </c>
      <c r="D95" s="84">
        <v>138273</v>
      </c>
      <c r="E95" s="84">
        <v>5678.4</v>
      </c>
      <c r="F95" s="105">
        <f>+D95-E95</f>
        <v>132594.6</v>
      </c>
    </row>
    <row r="96" spans="1:7" ht="21" customHeight="1" x14ac:dyDescent="0.4">
      <c r="A96" s="39"/>
      <c r="B96" s="19"/>
      <c r="C96" s="55" t="s">
        <v>15</v>
      </c>
      <c r="D96" s="81">
        <f>SUM(D95:D95)</f>
        <v>138273</v>
      </c>
      <c r="E96" s="81">
        <f>SUM(E95:E95)</f>
        <v>5678.4</v>
      </c>
      <c r="F96" s="113">
        <f>SUM(F95:F95)</f>
        <v>132594.6</v>
      </c>
    </row>
    <row r="97" spans="1:6" ht="21" customHeight="1" thickBot="1" x14ac:dyDescent="0.45">
      <c r="A97" s="44"/>
      <c r="B97" s="20"/>
      <c r="C97" s="63"/>
      <c r="D97" s="85"/>
      <c r="E97" s="102"/>
      <c r="F97" s="106"/>
    </row>
    <row r="98" spans="1:6" ht="21" customHeight="1" thickBot="1" x14ac:dyDescent="0.45">
      <c r="A98" s="45"/>
      <c r="B98" s="21"/>
      <c r="C98" s="117" t="s">
        <v>2</v>
      </c>
      <c r="D98" s="23">
        <f>SUM(D14+D28+D44+D86+D90+D93+D96)</f>
        <v>88960502.159999996</v>
      </c>
      <c r="E98" s="23">
        <f>SUM(E14+E28+E44+E86+E90+E93+E96)</f>
        <v>3664335.58</v>
      </c>
      <c r="F98" s="51">
        <f>SUM(F14+F28+F44+F86+F90+F93+F96)</f>
        <v>85296166.579999998</v>
      </c>
    </row>
    <row r="99" spans="1:6" ht="13.15" x14ac:dyDescent="0.4">
      <c r="A99" s="5"/>
      <c r="B99" s="5"/>
      <c r="C99" s="4"/>
      <c r="D99" s="7"/>
    </row>
    <row r="100" spans="1:6" ht="13.15" x14ac:dyDescent="0.4">
      <c r="A100" s="26"/>
      <c r="B100" s="26"/>
      <c r="C100" s="26"/>
      <c r="D100" s="7"/>
    </row>
    <row r="101" spans="1:6" x14ac:dyDescent="0.35">
      <c r="A101" s="4"/>
      <c r="B101" s="4"/>
      <c r="C101" s="4"/>
      <c r="D101" s="6"/>
    </row>
    <row r="102" spans="1:6" ht="13.15" x14ac:dyDescent="0.4">
      <c r="A102" s="4"/>
      <c r="B102" s="4"/>
      <c r="C102" s="4"/>
      <c r="D102" s="7"/>
    </row>
    <row r="103" spans="1:6" ht="13.15" x14ac:dyDescent="0.4">
      <c r="A103" s="4"/>
      <c r="B103" s="4"/>
      <c r="C103" s="4"/>
      <c r="D103" s="7"/>
    </row>
    <row r="104" spans="1:6" ht="13.15" x14ac:dyDescent="0.4">
      <c r="A104" s="4"/>
      <c r="B104" s="4"/>
      <c r="C104" s="4"/>
      <c r="D104" s="7"/>
    </row>
    <row r="105" spans="1:6" x14ac:dyDescent="0.35">
      <c r="A105" s="3"/>
      <c r="B105" s="3"/>
      <c r="C105" s="4"/>
      <c r="D105" s="3"/>
    </row>
    <row r="106" spans="1:6" x14ac:dyDescent="0.35">
      <c r="A106" s="3"/>
      <c r="B106" s="3"/>
      <c r="C106" s="3"/>
      <c r="D106" s="3"/>
    </row>
    <row r="107" spans="1:6" x14ac:dyDescent="0.35">
      <c r="A107" s="3"/>
      <c r="B107" s="3"/>
      <c r="C107" s="3"/>
      <c r="D107" s="3"/>
    </row>
    <row r="108" spans="1:6" x14ac:dyDescent="0.35">
      <c r="A108" s="3"/>
      <c r="B108" s="3"/>
      <c r="C108" s="3"/>
      <c r="D108" s="3"/>
    </row>
    <row r="109" spans="1:6" x14ac:dyDescent="0.35">
      <c r="A109" s="3"/>
      <c r="B109" s="3"/>
      <c r="C109" s="3"/>
      <c r="D109" s="3"/>
    </row>
    <row r="110" spans="1:6" x14ac:dyDescent="0.35">
      <c r="A110" s="3"/>
      <c r="B110" s="3"/>
      <c r="C110" s="3"/>
      <c r="D110" s="3"/>
    </row>
    <row r="111" spans="1:6" x14ac:dyDescent="0.35">
      <c r="A111" s="3"/>
      <c r="B111" s="3"/>
      <c r="C111" s="3"/>
      <c r="D111" s="3"/>
    </row>
    <row r="112" spans="1:6" x14ac:dyDescent="0.35">
      <c r="A112" s="3"/>
      <c r="B112" s="3"/>
      <c r="C112" s="3"/>
      <c r="D112" s="3"/>
    </row>
    <row r="113" spans="1:4" x14ac:dyDescent="0.35">
      <c r="A113" s="3"/>
      <c r="B113" s="3"/>
      <c r="C113" s="3"/>
      <c r="D113" s="3"/>
    </row>
    <row r="114" spans="1:4" x14ac:dyDescent="0.35">
      <c r="A114" s="3"/>
      <c r="B114" s="3"/>
      <c r="C114" s="3"/>
      <c r="D114" s="3"/>
    </row>
    <row r="115" spans="1:4" x14ac:dyDescent="0.35">
      <c r="A115" s="3"/>
      <c r="B115" s="3"/>
      <c r="C115" s="3"/>
      <c r="D115" s="3"/>
    </row>
    <row r="116" spans="1:4" x14ac:dyDescent="0.35">
      <c r="A116" s="3"/>
      <c r="B116" s="3"/>
      <c r="C116" s="3"/>
      <c r="D116" s="3"/>
    </row>
    <row r="117" spans="1:4" x14ac:dyDescent="0.35">
      <c r="A117" s="3"/>
      <c r="B117" s="3"/>
      <c r="C117" s="3"/>
      <c r="D117" s="3"/>
    </row>
    <row r="118" spans="1:4" x14ac:dyDescent="0.35">
      <c r="A118" s="3"/>
      <c r="B118" s="3"/>
      <c r="C118" s="3"/>
      <c r="D118" s="3"/>
    </row>
    <row r="119" spans="1:4" x14ac:dyDescent="0.35">
      <c r="A119" s="3"/>
      <c r="B119" s="3"/>
      <c r="C119" s="3"/>
      <c r="D119" s="3"/>
    </row>
    <row r="120" spans="1:4" x14ac:dyDescent="0.35">
      <c r="A120" s="3"/>
      <c r="B120" s="3"/>
      <c r="C120" s="3"/>
      <c r="D120" s="3"/>
    </row>
    <row r="121" spans="1:4" x14ac:dyDescent="0.35">
      <c r="A121" s="3"/>
      <c r="B121" s="3"/>
      <c r="C121" s="3"/>
      <c r="D121" s="3"/>
    </row>
    <row r="122" spans="1:4" x14ac:dyDescent="0.35">
      <c r="A122" s="3"/>
      <c r="B122" s="3"/>
      <c r="C122" s="3"/>
      <c r="D122" s="3"/>
    </row>
    <row r="123" spans="1:4" x14ac:dyDescent="0.35">
      <c r="A123" s="3"/>
      <c r="B123" s="3"/>
      <c r="C123" s="3"/>
      <c r="D123" s="3"/>
    </row>
    <row r="124" spans="1:4" x14ac:dyDescent="0.35">
      <c r="A124" s="3"/>
      <c r="B124" s="3"/>
      <c r="C124" s="3"/>
      <c r="D124" s="3"/>
    </row>
    <row r="125" spans="1:4" x14ac:dyDescent="0.35">
      <c r="A125" s="3"/>
      <c r="B125" s="3"/>
      <c r="C125" s="3"/>
      <c r="D125" s="3"/>
    </row>
    <row r="126" spans="1:4" x14ac:dyDescent="0.35">
      <c r="A126" s="3"/>
      <c r="B126" s="3"/>
      <c r="C126" s="3"/>
      <c r="D126" s="3"/>
    </row>
    <row r="127" spans="1:4" x14ac:dyDescent="0.35">
      <c r="A127" s="3"/>
      <c r="B127" s="3"/>
      <c r="C127" s="3"/>
      <c r="D127" s="3"/>
    </row>
    <row r="128" spans="1:4" x14ac:dyDescent="0.35">
      <c r="A128" s="3"/>
      <c r="B128" s="3"/>
      <c r="C128" s="3"/>
      <c r="D128" s="3"/>
    </row>
    <row r="129" spans="1:4" x14ac:dyDescent="0.35">
      <c r="A129" s="3"/>
      <c r="B129" s="3"/>
      <c r="C129" s="3"/>
      <c r="D129" s="3"/>
    </row>
    <row r="130" spans="1:4" x14ac:dyDescent="0.35">
      <c r="A130" s="3"/>
      <c r="B130" s="3"/>
      <c r="C130" s="3"/>
      <c r="D130" s="3"/>
    </row>
    <row r="131" spans="1:4" x14ac:dyDescent="0.35">
      <c r="A131" s="3"/>
      <c r="B131" s="3"/>
      <c r="C131" s="3"/>
      <c r="D131" s="3"/>
    </row>
    <row r="132" spans="1:4" x14ac:dyDescent="0.35">
      <c r="A132" s="3"/>
      <c r="B132" s="3"/>
      <c r="C132" s="3"/>
      <c r="D132" s="3"/>
    </row>
    <row r="133" spans="1:4" x14ac:dyDescent="0.35">
      <c r="A133" s="3"/>
      <c r="B133" s="3"/>
      <c r="C133" s="3"/>
      <c r="D133" s="3"/>
    </row>
    <row r="134" spans="1:4" x14ac:dyDescent="0.35">
      <c r="A134" s="3"/>
      <c r="B134" s="3"/>
      <c r="C134" s="3"/>
      <c r="D134" s="3"/>
    </row>
    <row r="135" spans="1:4" x14ac:dyDescent="0.35">
      <c r="A135" s="3"/>
      <c r="B135" s="3"/>
      <c r="C135" s="3"/>
      <c r="D135" s="3"/>
    </row>
    <row r="136" spans="1:4" x14ac:dyDescent="0.35">
      <c r="A136" s="3"/>
      <c r="B136" s="3"/>
      <c r="C136" s="3"/>
      <c r="D136" s="3"/>
    </row>
    <row r="137" spans="1:4" x14ac:dyDescent="0.35">
      <c r="A137" s="3"/>
      <c r="B137" s="3"/>
      <c r="C137" s="3"/>
      <c r="D137" s="3"/>
    </row>
  </sheetData>
  <printOptions horizontalCentered="1" verticalCentered="1"/>
  <pageMargins left="0" right="0" top="0.74803149606299213" bottom="0" header="0.31496062992125984" footer="0.31496062992125984"/>
  <pageSetup scale="60" orientation="portrait" r:id="rId1"/>
  <headerFooter>
    <oddHeader xml:space="preserve">&amp;C&amp;"Arial,Bold"&amp;12DEPARTMENT OF PLANNING AND NATURAL RESOURCES
FEDERAL GRANT CARRY FORWARD BALANCES - FY'2021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FY 2021 </vt:lpstr>
      <vt:lpstr>FY 2020 ACT Carry Forward Balan</vt:lpstr>
      <vt:lpstr>'FY 2020 ACT Carry Forward Balan'!Print_Area</vt:lpstr>
      <vt:lpstr>'FY 2021 '!Print_Area</vt:lpstr>
      <vt:lpstr>'FY 2021 '!Print_Titles</vt:lpstr>
    </vt:vector>
  </TitlesOfParts>
  <Company>Government of the Virgin Islands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omb</dc:creator>
  <cp:lastModifiedBy>Dawn Henry</cp:lastModifiedBy>
  <cp:lastPrinted>2021-03-17T18:35:38Z</cp:lastPrinted>
  <dcterms:created xsi:type="dcterms:W3CDTF">2004-04-22T20:00:43Z</dcterms:created>
  <dcterms:modified xsi:type="dcterms:W3CDTF">2021-03-17T20:15:59Z</dcterms:modified>
</cp:coreProperties>
</file>